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2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'УКАЗАНИЯ'!$C$2:$L$132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общината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<sst xmlns="http://schemas.openxmlformats.org/spreadsheetml/2006/main" count="253" uniqueCount="192">
  <si>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</si>
  <si>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</si>
  <si>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</si>
  <si>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</si>
  <si>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</si>
  <si>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</si>
  <si>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</si>
  <si>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</si>
  <si>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</si>
  <si>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</si>
  <si>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</si>
  <si>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</si>
  <si>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</si>
  <si>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</si>
  <si>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</si>
  <si>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</si>
  <si>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</si>
  <si>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</si>
  <si>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</si>
  <si>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</si>
  <si>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</si>
  <si>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</si>
  <si>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</si>
  <si>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</si>
  <si>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</si>
  <si>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</si>
  <si>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</si>
  <si>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</si>
  <si>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</si>
  <si>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</si>
  <si>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</si>
  <si>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</si>
  <si>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</si>
  <si>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</si>
  <si>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</si>
  <si>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</si>
  <si>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</si>
  <si>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</si>
  <si>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</si>
  <si>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</si>
  <si>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</si>
  <si>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</si>
  <si>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</si>
  <si>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</si>
  <si>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</si>
  <si>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</si>
  <si>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</si>
  <si>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</si>
  <si>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</si>
  <si>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</si>
  <si>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</si>
  <si>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</si>
  <si>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</si>
  <si>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</si>
  <si>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</si>
  <si>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</si>
  <si>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</si>
  <si>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</si>
  <si>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</si>
  <si>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</si>
  <si>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</si>
  <si>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</si>
  <si>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</si>
  <si>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</si>
  <si>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</si>
  <si>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</si>
  <si>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</si>
  <si>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</si>
  <si>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</si>
  <si>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</si>
  <si>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</si>
  <si>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</si>
  <si>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</si>
  <si>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</si>
  <si>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</si>
  <si>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</si>
  <si>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15.3.</t>
  </si>
  <si>
    <t>15.4.</t>
  </si>
  <si>
    <t xml:space="preserve">        </t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</si>
  <si>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</si>
  <si>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</si>
  <si>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</si>
  <si>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</si>
  <si>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</si>
  <si>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</si>
  <si>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</si>
  <si>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</si>
  <si>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</si>
  <si>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</si>
  <si>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</si>
  <si>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</si>
  <si>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</si>
  <si>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</si>
  <si>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</si>
  <si>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</si>
  <si>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общински сметки за средствата от Европейския съюз (СЕС) на общината и нейните подведомствени</t>
  </si>
  <si>
    <t xml:space="preserve">   били в системата на друг разпоредител (например училище към МОН преминава към общината);</t>
  </si>
  <si>
    <t xml:space="preserve">    (например общинско училище преминава към МОН);</t>
  </si>
  <si>
    <t>в т. ч. за СЕС   - КСФ и РА (сметки 7443)</t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</si>
  <si>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</si>
  <si>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</si>
  <si>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</si>
  <si>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</si>
  <si>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ОБЩИНСКИЯ БЮДЖЕТ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</si>
  <si>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</si>
  <si>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</si>
  <si>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</si>
  <si>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</si>
  <si>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</si>
  <si>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</si>
  <si>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</si>
  <si>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</si>
  <si>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</si>
  <si>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r>
      <t xml:space="preserve">            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</si>
  <si>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</si>
  <si>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</si>
  <si>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</si>
  <si>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</si>
  <si>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</si>
  <si>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</si>
  <si>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</si>
  <si>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</si>
  <si>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</si>
  <si>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</si>
  <si>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не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</si>
  <si>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</si>
  <si>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разпоредители.</t>
  </si>
  <si>
    <t>Указания за Справката за поетите ангажименти (таблица 'Commitment')</t>
  </si>
  <si>
    <t>Отделните раздели на таблицата се попълват както следва: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</si>
  <si>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</si>
  <si>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</si>
  <si>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</si>
  <si>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подлежащи на.отчитане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</si>
  <si>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</si>
  <si>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</si>
  <si>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</si>
  <si>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не се променя общата стойност на ангажиментите, отразявана в колона (3) на справката, тъй като</t>
  </si>
  <si>
    <t xml:space="preserve">   отразяваните компенсирани изменения на сумите в колона (1) и колона (2) са равни по размер,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</si>
  <si>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</si>
  <si>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</si>
  <si>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r>
      <t xml:space="preserve">    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</si>
  <si>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общината поема от/прехвърля към други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</si>
  <si>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общината</t>
    </r>
    <r>
      <rPr>
        <sz val="12"/>
        <color indexed="18"/>
        <rFont val="Times New Roman CYR"/>
        <family val="1"/>
      </rPr>
      <t>. При такива прехвърляния</t>
    </r>
  </si>
  <si>
    <r>
      <t xml:space="preserve">    без да са налице структурни промени</t>
    </r>
    <r>
      <rPr>
        <sz val="12"/>
        <color indexed="18"/>
        <rFont val="Times New Roman CYR"/>
        <family val="1"/>
      </rPr>
      <t>.</t>
    </r>
  </si>
  <si>
    <t>15.6.</t>
  </si>
  <si>
    <t>15.5.</t>
  </si>
  <si>
    <r>
      <t xml:space="preserve">    (представляващи форма на вътрешен трансфер на ангамименти, подлежащ на отчитане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</t>
    </r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</si>
  <si>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</si>
  <si>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</si>
  <si>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</si>
  <si>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</si>
  <si>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попълвата началните салда по съответните видове ангажименти за разходи, като общите суми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</si>
  <si>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</si>
  <si>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</si>
  <si>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</si>
  <si>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</si>
  <si>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а за отчетна група СЕС - опционално.</t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</si>
  <si>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</si>
  <si>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</si>
  <si>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t>Попълването на справката за новите задължения за разходи в отчетна група БЮДЖЕТ е задължително,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</si>
  <si>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</si>
  <si>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</si>
  <si>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</si>
  <si>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</si>
  <si>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</si>
  <si>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t xml:space="preserve"> и VІ от справката за поетите ангажименти, както и в клетките на справката за новите задължения</t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</si>
  <si>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 ЗА СРЕДСТВАТА ОТ ЕС</t>
    </r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</si>
  <si>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</si>
  <si>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</si>
  <si>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</si>
  <si>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за разходи, подлежащи на.отчитане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</si>
  <si>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</si>
  <si>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предвид, 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</si>
  <si>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</si>
  <si>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</si>
  <si>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</si>
  <si>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</si>
  <si>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</si>
  <si>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</si>
  <si>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</si>
  <si>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</si>
  <si>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>ПЛАН</t>
  </si>
  <si>
    <t>ОТЧЕТ</t>
  </si>
  <si>
    <r>
      <t xml:space="preserve">В 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ПОЕТИТЕ АНГАЖИМЕНТИ</t>
    </r>
    <r>
      <rPr>
        <b/>
        <sz val="12"/>
        <color indexed="18"/>
        <rFont val="Times New Roman CYR"/>
        <family val="0"/>
      </rPr>
      <t xml:space="preserve">" </t>
    </r>
  </si>
  <si>
    <r>
      <t xml:space="preserve">се попълва информация (план и отчет) за утвърдената по общинския бюджет сума на  показателя </t>
    </r>
    <r>
      <rPr>
        <i/>
        <sz val="12"/>
        <color indexed="18"/>
        <rFont val="Times New Roman CYR"/>
        <family val="0"/>
      </rPr>
      <t>максимален</t>
    </r>
  </si>
  <si>
    <r>
      <rPr>
        <i/>
        <sz val="12"/>
        <color indexed="18"/>
        <rFont val="Times New Roman CYR"/>
        <family val="0"/>
      </rPr>
      <t>размер на ангажиментите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2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</si>
  <si>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</si>
  <si>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</si>
  <si>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</si>
  <si>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</si>
  <si>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rPr>
        <i/>
        <sz val="12"/>
        <color indexed="18"/>
        <rFont val="Times New Roman CYR"/>
        <family val="0"/>
      </rPr>
      <t>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</si>
  <si>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t>СИМЕОНОВГРАД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</si>
</sst>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12"/>
      <color rgb="FF80008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C1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7" borderId="2" applyNumberFormat="0" applyAlignment="0" applyProtection="0"/>
    <xf numFmtId="0" fontId="28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6" applyNumberFormat="0" applyAlignment="0" applyProtection="0"/>
    <xf numFmtId="0" fontId="24" fillId="21" borderId="2" applyNumberFormat="0" applyAlignment="0" applyProtection="0"/>
    <xf numFmtId="0" fontId="25" fillId="22" borderId="7" applyNumberFormat="0" applyAlignment="0" applyProtection="0"/>
    <xf numFmtId="0" fontId="23" fillId="3" borderId="0" applyNumberFormat="0" applyBorder="0" applyAlignment="0" applyProtection="0"/>
    <xf numFmtId="0" fontId="3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1" borderId="0" xfId="0" applyFill="1" applyAlignment="1" applyProtection="1">
      <alignment/>
      <protection/>
    </xf>
    <xf numFmtId="0" fontId="12" fillId="21" borderId="0" xfId="0" applyFont="1" applyFill="1" applyAlignment="1" applyProtection="1">
      <alignment/>
      <protection/>
    </xf>
    <xf numFmtId="0" fontId="13" fillId="24" borderId="0" xfId="33" applyFont="1" applyFill="1" applyBorder="1" applyProtection="1">
      <alignment/>
      <protection/>
    </xf>
    <xf numFmtId="0" fontId="14" fillId="24" borderId="0" xfId="33" applyFont="1" applyFill="1" applyBorder="1" applyProtection="1">
      <alignment/>
      <protection/>
    </xf>
    <xf numFmtId="0" fontId="13" fillId="24" borderId="0" xfId="33" applyFont="1" applyFill="1" applyBorder="1" applyAlignment="1" applyProtection="1">
      <alignment horizontal="left"/>
      <protection/>
    </xf>
    <xf numFmtId="0" fontId="13" fillId="21" borderId="0" xfId="33" applyFont="1" applyFill="1" applyProtection="1">
      <alignment/>
      <protection/>
    </xf>
    <xf numFmtId="0" fontId="8" fillId="24" borderId="0" xfId="33" applyFont="1" applyFill="1" applyBorder="1" applyProtection="1">
      <alignment/>
      <protection/>
    </xf>
    <xf numFmtId="0" fontId="13" fillId="24" borderId="11" xfId="33" applyFont="1" applyFill="1" applyBorder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1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1" borderId="0" xfId="0" applyNumberFormat="1" applyFont="1" applyFill="1" applyAlignment="1" applyProtection="1">
      <alignment/>
      <protection/>
    </xf>
    <xf numFmtId="0" fontId="11" fillId="21" borderId="0" xfId="0" applyFont="1" applyFill="1" applyAlignment="1" applyProtection="1">
      <alignment/>
      <protection/>
    </xf>
    <xf numFmtId="180" fontId="5" fillId="21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40" fillId="21" borderId="0" xfId="35" applyFont="1" applyFill="1" applyProtection="1">
      <alignment/>
      <protection/>
    </xf>
    <xf numFmtId="0" fontId="41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 applyProtection="1">
      <alignment vertical="center"/>
      <protection/>
    </xf>
    <xf numFmtId="0" fontId="41" fillId="21" borderId="0" xfId="35" applyFont="1" applyFill="1" applyBorder="1" applyAlignment="1">
      <alignment horizontal="center" vertical="center"/>
      <protection/>
    </xf>
    <xf numFmtId="4" fontId="40" fillId="21" borderId="0" xfId="35" applyNumberFormat="1" applyFont="1" applyFill="1" applyAlignment="1" applyProtection="1">
      <alignment vertical="center"/>
      <protection/>
    </xf>
    <xf numFmtId="0" fontId="41" fillId="21" borderId="0" xfId="35" applyFont="1" applyFill="1" applyBorder="1" applyAlignment="1" applyProtection="1">
      <alignment horizontal="center" vertical="center"/>
      <protection/>
    </xf>
    <xf numFmtId="0" fontId="40" fillId="21" borderId="0" xfId="35" applyFont="1" applyFill="1">
      <alignment/>
      <protection/>
    </xf>
    <xf numFmtId="0" fontId="8" fillId="24" borderId="19" xfId="35" applyFont="1" applyFill="1" applyBorder="1">
      <alignment/>
      <protection/>
    </xf>
    <xf numFmtId="0" fontId="8" fillId="24" borderId="0" xfId="35" applyFont="1" applyFill="1" applyBorder="1">
      <alignment/>
      <protection/>
    </xf>
    <xf numFmtId="0" fontId="8" fillId="24" borderId="20" xfId="35" applyFont="1" applyFill="1" applyBorder="1">
      <alignment/>
      <protection/>
    </xf>
    <xf numFmtId="185" fontId="6" fillId="24" borderId="19" xfId="35" applyNumberFormat="1" applyFont="1" applyFill="1" applyBorder="1" applyAlignment="1">
      <alignment horizontal="right"/>
      <protection/>
    </xf>
    <xf numFmtId="0" fontId="42" fillId="24" borderId="0" xfId="35" applyFont="1" applyFill="1" applyBorder="1">
      <alignment/>
      <protection/>
    </xf>
    <xf numFmtId="0" fontId="42" fillId="24" borderId="20" xfId="35" applyFont="1" applyFill="1" applyBorder="1">
      <alignment/>
      <protection/>
    </xf>
    <xf numFmtId="0" fontId="40" fillId="21" borderId="0" xfId="34" applyFont="1" applyFill="1">
      <alignment/>
      <protection/>
    </xf>
    <xf numFmtId="185" fontId="6" fillId="24" borderId="19" xfId="34" applyNumberFormat="1" applyFont="1" applyFill="1" applyBorder="1" applyAlignment="1">
      <alignment horizontal="right"/>
      <protection/>
    </xf>
    <xf numFmtId="0" fontId="47" fillId="24" borderId="0" xfId="34" applyFont="1" applyFill="1" applyBorder="1">
      <alignment/>
      <protection/>
    </xf>
    <xf numFmtId="0" fontId="42" fillId="24" borderId="0" xfId="34" applyFont="1" applyFill="1" applyBorder="1">
      <alignment/>
      <protection/>
    </xf>
    <xf numFmtId="0" fontId="42" fillId="24" borderId="20" xfId="34" applyFont="1" applyFill="1" applyBorder="1">
      <alignment/>
      <protection/>
    </xf>
    <xf numFmtId="0" fontId="46" fillId="24" borderId="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4" borderId="0" xfId="34" applyFont="1" applyFill="1" applyBorder="1">
      <alignment/>
      <protection/>
    </xf>
    <xf numFmtId="0" fontId="8" fillId="24" borderId="0" xfId="34" applyFont="1" applyFill="1" applyBorder="1">
      <alignment/>
      <protection/>
    </xf>
    <xf numFmtId="0" fontId="8" fillId="24" borderId="20" xfId="34" applyFont="1" applyFill="1" applyBorder="1">
      <alignment/>
      <protection/>
    </xf>
    <xf numFmtId="0" fontId="51" fillId="24" borderId="20" xfId="35" applyFont="1" applyFill="1" applyBorder="1">
      <alignment/>
      <protection/>
    </xf>
    <xf numFmtId="0" fontId="8" fillId="24" borderId="21" xfId="35" applyFont="1" applyFill="1" applyBorder="1">
      <alignment/>
      <protection/>
    </xf>
    <xf numFmtId="0" fontId="51" fillId="24" borderId="22" xfId="35" applyFont="1" applyFill="1" applyBorder="1">
      <alignment/>
      <protection/>
    </xf>
    <xf numFmtId="0" fontId="8" fillId="24" borderId="22" xfId="35" applyFont="1" applyFill="1" applyBorder="1">
      <alignment/>
      <protection/>
    </xf>
    <xf numFmtId="0" fontId="8" fillId="24" borderId="23" xfId="35" applyFont="1" applyFill="1" applyBorder="1">
      <alignment/>
      <protection/>
    </xf>
    <xf numFmtId="0" fontId="8" fillId="21" borderId="0" xfId="35" applyFont="1" applyFill="1">
      <alignment/>
      <protection/>
    </xf>
    <xf numFmtId="185" fontId="6" fillId="20" borderId="24" xfId="35" applyNumberFormat="1" applyFont="1" applyFill="1" applyBorder="1" applyAlignment="1">
      <alignment horizontal="right"/>
      <protection/>
    </xf>
    <xf numFmtId="0" fontId="46" fillId="20" borderId="25" xfId="35" applyFont="1" applyFill="1" applyBorder="1">
      <alignment/>
      <protection/>
    </xf>
    <xf numFmtId="0" fontId="8" fillId="20" borderId="25" xfId="35" applyFont="1" applyFill="1" applyBorder="1">
      <alignment/>
      <protection/>
    </xf>
    <xf numFmtId="0" fontId="8" fillId="20" borderId="26" xfId="35" applyFont="1" applyFill="1" applyBorder="1">
      <alignment/>
      <protection/>
    </xf>
    <xf numFmtId="185" fontId="6" fillId="20" borderId="19" xfId="35" applyNumberFormat="1" applyFont="1" applyFill="1" applyBorder="1" applyAlignment="1">
      <alignment horizontal="right"/>
      <protection/>
    </xf>
    <xf numFmtId="0" fontId="46" fillId="20" borderId="0" xfId="35" applyFont="1" applyFill="1" applyBorder="1">
      <alignment/>
      <protection/>
    </xf>
    <xf numFmtId="0" fontId="8" fillId="20" borderId="0" xfId="35" applyFont="1" applyFill="1" applyBorder="1">
      <alignment/>
      <protection/>
    </xf>
    <xf numFmtId="0" fontId="8" fillId="20" borderId="20" xfId="35" applyFont="1" applyFill="1" applyBorder="1">
      <alignment/>
      <protection/>
    </xf>
    <xf numFmtId="185" fontId="6" fillId="20" borderId="27" xfId="35" applyNumberFormat="1" applyFont="1" applyFill="1" applyBorder="1" applyAlignment="1">
      <alignment horizontal="right"/>
      <protection/>
    </xf>
    <xf numFmtId="0" fontId="8" fillId="20" borderId="28" xfId="35" applyFont="1" applyFill="1" applyBorder="1">
      <alignment/>
      <protection/>
    </xf>
    <xf numFmtId="0" fontId="8" fillId="20" borderId="29" xfId="35" applyFont="1" applyFill="1" applyBorder="1">
      <alignment/>
      <protection/>
    </xf>
    <xf numFmtId="0" fontId="52" fillId="24" borderId="0" xfId="35" applyFont="1" applyFill="1" applyBorder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 locked="0"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3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6" fillId="2" borderId="37" xfId="0" applyNumberFormat="1" applyFont="1" applyFill="1" applyBorder="1" applyAlignment="1" applyProtection="1">
      <alignment horizontal="center" vertical="center" wrapText="1"/>
      <protection/>
    </xf>
    <xf numFmtId="180" fontId="64" fillId="23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7" fillId="20" borderId="39" xfId="0" applyNumberFormat="1" applyFont="1" applyFill="1" applyBorder="1" applyAlignment="1" applyProtection="1">
      <alignment horizontal="center" vertical="center" wrapText="1"/>
      <protection/>
    </xf>
    <xf numFmtId="180" fontId="3" fillId="20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0" borderId="42" xfId="0" applyNumberFormat="1" applyFont="1" applyFill="1" applyBorder="1" applyAlignment="1" applyProtection="1">
      <alignment/>
      <protection/>
    </xf>
    <xf numFmtId="180" fontId="3" fillId="20" borderId="12" xfId="0" applyNumberFormat="1" applyFont="1" applyFill="1" applyBorder="1" applyAlignment="1" applyProtection="1">
      <alignment/>
      <protection/>
    </xf>
    <xf numFmtId="180" fontId="3" fillId="20" borderId="43" xfId="0" applyNumberFormat="1" applyFont="1" applyFill="1" applyBorder="1" applyAlignment="1" applyProtection="1">
      <alignment/>
      <protection/>
    </xf>
    <xf numFmtId="180" fontId="3" fillId="20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33" applyFont="1" applyFill="1" applyProtection="1">
      <alignment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6" fillId="20" borderId="44" xfId="0" applyNumberFormat="1" applyFont="1" applyFill="1" applyBorder="1" applyAlignment="1" applyProtection="1">
      <alignment/>
      <protection/>
    </xf>
    <xf numFmtId="180" fontId="66" fillId="20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3" borderId="59" xfId="0" applyNumberFormat="1" applyFont="1" applyFill="1" applyBorder="1" applyAlignment="1" applyProtection="1">
      <alignment/>
      <protection/>
    </xf>
    <xf numFmtId="180" fontId="3" fillId="20" borderId="60" xfId="0" applyNumberFormat="1" applyFont="1" applyFill="1" applyBorder="1" applyAlignment="1" applyProtection="1">
      <alignment/>
      <protection/>
    </xf>
    <xf numFmtId="180" fontId="3" fillId="20" borderId="61" xfId="0" applyNumberFormat="1" applyFont="1" applyFill="1" applyBorder="1" applyAlignment="1" applyProtection="1">
      <alignment/>
      <protection/>
    </xf>
    <xf numFmtId="180" fontId="3" fillId="20" borderId="10" xfId="0" applyNumberFormat="1" applyFont="1" applyFill="1" applyBorder="1" applyAlignment="1" applyProtection="1">
      <alignment/>
      <protection/>
    </xf>
    <xf numFmtId="180" fontId="3" fillId="20" borderId="62" xfId="0" applyNumberFormat="1" applyFont="1" applyFill="1" applyBorder="1" applyAlignment="1" applyProtection="1">
      <alignment/>
      <protection/>
    </xf>
    <xf numFmtId="180" fontId="59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1" borderId="28" xfId="0" applyFont="1" applyFill="1" applyBorder="1" applyAlignment="1" applyProtection="1">
      <alignment/>
      <protection/>
    </xf>
    <xf numFmtId="180" fontId="67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0" borderId="71" xfId="0" applyNumberFormat="1" applyFont="1" applyFill="1" applyBorder="1" applyAlignment="1" applyProtection="1">
      <alignment/>
      <protection/>
    </xf>
    <xf numFmtId="180" fontId="3" fillId="20" borderId="72" xfId="0" applyNumberFormat="1" applyFont="1" applyFill="1" applyBorder="1" applyAlignment="1" applyProtection="1">
      <alignment/>
      <protection/>
    </xf>
    <xf numFmtId="180" fontId="71" fillId="24" borderId="0" xfId="33" applyNumberFormat="1" applyFont="1" applyFill="1" applyBorder="1" applyProtection="1">
      <alignment/>
      <protection/>
    </xf>
    <xf numFmtId="180" fontId="68" fillId="25" borderId="73" xfId="0" applyNumberFormat="1" applyFont="1" applyFill="1" applyBorder="1" applyAlignment="1" applyProtection="1">
      <alignment horizontal="center"/>
      <protection/>
    </xf>
    <xf numFmtId="180" fontId="68" fillId="25" borderId="74" xfId="0" applyNumberFormat="1" applyFont="1" applyFill="1" applyBorder="1" applyAlignment="1" applyProtection="1">
      <alignment horizontal="center"/>
      <protection/>
    </xf>
    <xf numFmtId="180" fontId="70" fillId="25" borderId="75" xfId="0" applyNumberFormat="1" applyFont="1" applyFill="1" applyBorder="1" applyAlignment="1" applyProtection="1">
      <alignment/>
      <protection/>
    </xf>
    <xf numFmtId="180" fontId="67" fillId="17" borderId="12" xfId="0" applyNumberFormat="1" applyFont="1" applyFill="1" applyBorder="1" applyAlignment="1" applyProtection="1">
      <alignment horizontal="center"/>
      <protection/>
    </xf>
    <xf numFmtId="180" fontId="72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50" fillId="24" borderId="2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0" borderId="28" xfId="35" applyFont="1" applyFill="1" applyBorder="1">
      <alignment/>
      <protection/>
    </xf>
    <xf numFmtId="180" fontId="68" fillId="25" borderId="79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0" fontId="52" fillId="24" borderId="0" xfId="34" applyFont="1" applyFill="1" applyBorder="1">
      <alignment/>
      <protection/>
    </xf>
    <xf numFmtId="0" fontId="50" fillId="24" borderId="0" xfId="34" applyFont="1" applyFill="1" applyBorder="1">
      <alignment/>
      <protection/>
    </xf>
    <xf numFmtId="0" fontId="42" fillId="24" borderId="0" xfId="35" applyFont="1" applyFill="1" applyBorder="1">
      <alignment/>
      <protection/>
    </xf>
    <xf numFmtId="0" fontId="14" fillId="24" borderId="0" xfId="34" applyFont="1" applyFill="1" applyBorder="1">
      <alignment/>
      <protection/>
    </xf>
    <xf numFmtId="0" fontId="14" fillId="20" borderId="25" xfId="34" applyFont="1" applyFill="1" applyBorder="1">
      <alignment/>
      <protection/>
    </xf>
    <xf numFmtId="0" fontId="52" fillId="20" borderId="25" xfId="34" applyFont="1" applyFill="1" applyBorder="1">
      <alignment/>
      <protection/>
    </xf>
    <xf numFmtId="0" fontId="42" fillId="20" borderId="25" xfId="35" applyFont="1" applyFill="1" applyBorder="1">
      <alignment/>
      <protection/>
    </xf>
    <xf numFmtId="0" fontId="42" fillId="20" borderId="26" xfId="35" applyFont="1" applyFill="1" applyBorder="1">
      <alignment/>
      <protection/>
    </xf>
    <xf numFmtId="0" fontId="14" fillId="20" borderId="0" xfId="34" applyFont="1" applyFill="1" applyBorder="1">
      <alignment/>
      <protection/>
    </xf>
    <xf numFmtId="0" fontId="50" fillId="20" borderId="0" xfId="34" applyFont="1" applyFill="1" applyBorder="1">
      <alignment/>
      <protection/>
    </xf>
    <xf numFmtId="0" fontId="42" fillId="20" borderId="0" xfId="35" applyFont="1" applyFill="1" applyBorder="1">
      <alignment/>
      <protection/>
    </xf>
    <xf numFmtId="0" fontId="42" fillId="20" borderId="20" xfId="35" applyFont="1" applyFill="1" applyBorder="1">
      <alignment/>
      <protection/>
    </xf>
    <xf numFmtId="0" fontId="52" fillId="20" borderId="0" xfId="34" applyFont="1" applyFill="1" applyBorder="1">
      <alignment/>
      <protection/>
    </xf>
    <xf numFmtId="0" fontId="14" fillId="20" borderId="28" xfId="34" applyFont="1" applyFill="1" applyBorder="1">
      <alignment/>
      <protection/>
    </xf>
    <xf numFmtId="0" fontId="50" fillId="20" borderId="28" xfId="34" applyFont="1" applyFill="1" applyBorder="1">
      <alignment/>
      <protection/>
    </xf>
    <xf numFmtId="0" fontId="42" fillId="20" borderId="28" xfId="35" applyFont="1" applyFill="1" applyBorder="1">
      <alignment/>
      <protection/>
    </xf>
    <xf numFmtId="0" fontId="42" fillId="20" borderId="29" xfId="35" applyFont="1" applyFill="1" applyBorder="1">
      <alignment/>
      <protection/>
    </xf>
    <xf numFmtId="180" fontId="20" fillId="24" borderId="0" xfId="0" applyNumberFormat="1" applyFont="1" applyFill="1" applyAlignment="1" applyProtection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/>
    </xf>
    <xf numFmtId="181" fontId="65" fillId="20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0" borderId="47" xfId="0" applyNumberFormat="1" applyFont="1" applyFill="1" applyBorder="1" applyAlignment="1" applyProtection="1">
      <alignment/>
      <protection/>
    </xf>
    <xf numFmtId="180" fontId="3" fillId="20" borderId="48" xfId="0" applyNumberFormat="1" applyFont="1" applyFill="1" applyBorder="1" applyAlignment="1" applyProtection="1">
      <alignment/>
      <protection/>
    </xf>
    <xf numFmtId="180" fontId="3" fillId="20" borderId="50" xfId="0" applyNumberFormat="1" applyFont="1" applyFill="1" applyBorder="1" applyAlignment="1" applyProtection="1">
      <alignment/>
      <protection/>
    </xf>
    <xf numFmtId="180" fontId="3" fillId="23" borderId="80" xfId="0" applyNumberFormat="1" applyFont="1" applyFill="1" applyBorder="1" applyAlignment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/>
    </xf>
    <xf numFmtId="0" fontId="84" fillId="24" borderId="0" xfId="33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5" fillId="24" borderId="33" xfId="0" applyNumberFormat="1" applyFont="1" applyFill="1" applyBorder="1" applyAlignment="1" applyProtection="1">
      <alignment horizontal="right"/>
      <protection/>
    </xf>
    <xf numFmtId="184" fontId="85" fillId="24" borderId="36" xfId="0" applyNumberFormat="1" applyFont="1" applyFill="1" applyBorder="1" applyAlignment="1" applyProtection="1">
      <alignment horizontal="center"/>
      <protection/>
    </xf>
    <xf numFmtId="181" fontId="65" fillId="20" borderId="12" xfId="0" applyNumberFormat="1" applyFont="1" applyFill="1" applyBorder="1" applyAlignment="1" applyProtection="1">
      <alignment horizontal="center"/>
      <protection locked="0"/>
    </xf>
    <xf numFmtId="0" fontId="74" fillId="24" borderId="0" xfId="35" applyFont="1" applyFill="1" applyBorder="1">
      <alignment/>
      <protection/>
    </xf>
    <xf numFmtId="0" fontId="6" fillId="24" borderId="0" xfId="35" applyFont="1" applyFill="1" applyBorder="1">
      <alignment/>
      <protection/>
    </xf>
    <xf numFmtId="0" fontId="89" fillId="24" borderId="0" xfId="35" applyFont="1" applyFill="1" applyBorder="1">
      <alignment/>
      <protection/>
    </xf>
    <xf numFmtId="0" fontId="90" fillId="24" borderId="0" xfId="35" applyFont="1" applyFill="1" applyBorder="1">
      <alignment/>
      <protection/>
    </xf>
    <xf numFmtId="0" fontId="91" fillId="24" borderId="0" xfId="35" applyFont="1" applyFill="1" applyBorder="1">
      <alignment/>
      <protection/>
    </xf>
    <xf numFmtId="0" fontId="92" fillId="24" borderId="0" xfId="35" applyFont="1" applyFill="1" applyBorder="1">
      <alignment/>
      <protection/>
    </xf>
    <xf numFmtId="0" fontId="93" fillId="24" borderId="0" xfId="35" applyFont="1" applyFill="1" applyBorder="1">
      <alignment/>
      <protection/>
    </xf>
    <xf numFmtId="0" fontId="94" fillId="24" borderId="0" xfId="35" applyFont="1" applyFill="1" applyBorder="1">
      <alignment/>
      <protection/>
    </xf>
    <xf numFmtId="0" fontId="95" fillId="24" borderId="0" xfId="35" applyFont="1" applyFill="1" applyBorder="1">
      <alignment/>
      <protection/>
    </xf>
    <xf numFmtId="0" fontId="42" fillId="24" borderId="0" xfId="34" applyFont="1" applyFill="1" applyBorder="1">
      <alignment/>
      <protection/>
    </xf>
    <xf numFmtId="180" fontId="102" fillId="23" borderId="12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180" fontId="1" fillId="26" borderId="78" xfId="0" applyNumberFormat="1" applyFont="1" applyFill="1" applyBorder="1" applyAlignment="1" applyProtection="1">
      <alignment/>
      <protection locked="0"/>
    </xf>
    <xf numFmtId="185" fontId="6" fillId="27" borderId="24" xfId="35" applyNumberFormat="1" applyFont="1" applyFill="1" applyBorder="1" applyAlignment="1">
      <alignment horizontal="right"/>
      <protection/>
    </xf>
    <xf numFmtId="0" fontId="14" fillId="27" borderId="25" xfId="34" applyFont="1" applyFill="1" applyBorder="1">
      <alignment/>
      <protection/>
    </xf>
    <xf numFmtId="0" fontId="50" fillId="27" borderId="25" xfId="34" applyFont="1" applyFill="1" applyBorder="1">
      <alignment/>
      <protection/>
    </xf>
    <xf numFmtId="0" fontId="42" fillId="27" borderId="25" xfId="35" applyFont="1" applyFill="1" applyBorder="1">
      <alignment/>
      <protection/>
    </xf>
    <xf numFmtId="0" fontId="42" fillId="27" borderId="26" xfId="35" applyFont="1" applyFill="1" applyBorder="1">
      <alignment/>
      <protection/>
    </xf>
    <xf numFmtId="185" fontId="6" fillId="27" borderId="27" xfId="35" applyNumberFormat="1" applyFont="1" applyFill="1" applyBorder="1" applyAlignment="1">
      <alignment horizontal="right"/>
      <protection/>
    </xf>
    <xf numFmtId="0" fontId="14" fillId="27" borderId="28" xfId="34" applyFont="1" applyFill="1" applyBorder="1">
      <alignment/>
      <protection/>
    </xf>
    <xf numFmtId="0" fontId="50" fillId="27" borderId="28" xfId="34" applyFont="1" applyFill="1" applyBorder="1">
      <alignment/>
      <protection/>
    </xf>
    <xf numFmtId="0" fontId="42" fillId="27" borderId="28" xfId="35" applyFont="1" applyFill="1" applyBorder="1">
      <alignment/>
      <protection/>
    </xf>
    <xf numFmtId="0" fontId="42" fillId="27" borderId="29" xfId="35" applyFont="1" applyFill="1" applyBorder="1">
      <alignment/>
      <protection/>
    </xf>
    <xf numFmtId="0" fontId="52" fillId="23" borderId="81" xfId="34" applyFont="1" applyFill="1" applyBorder="1" applyAlignment="1">
      <alignment horizontal="center" wrapText="1"/>
      <protection/>
    </xf>
    <xf numFmtId="0" fontId="52" fillId="23" borderId="82" xfId="34" applyFont="1" applyFill="1" applyBorder="1" applyAlignment="1">
      <alignment horizontal="center" wrapText="1"/>
      <protection/>
    </xf>
    <xf numFmtId="0" fontId="52" fillId="23" borderId="83" xfId="34" applyFont="1" applyFill="1" applyBorder="1" applyAlignment="1">
      <alignment horizontal="center" wrapText="1"/>
      <protection/>
    </xf>
    <xf numFmtId="180" fontId="3" fillId="23" borderId="84" xfId="0" applyNumberFormat="1" applyFont="1" applyFill="1" applyBorder="1" applyAlignment="1" applyProtection="1">
      <alignment horizontal="center" vertical="center" wrapText="1"/>
      <protection/>
    </xf>
    <xf numFmtId="180" fontId="3" fillId="23" borderId="25" xfId="0" applyNumberFormat="1" applyFont="1" applyFill="1" applyBorder="1" applyAlignment="1" applyProtection="1">
      <alignment horizontal="center" vertical="center" wrapText="1"/>
      <protection/>
    </xf>
    <xf numFmtId="180" fontId="3" fillId="23" borderId="85" xfId="0" applyNumberFormat="1" applyFont="1" applyFill="1" applyBorder="1" applyAlignment="1" applyProtection="1">
      <alignment horizontal="center" vertical="center" wrapText="1"/>
      <protection/>
    </xf>
    <xf numFmtId="180" fontId="3" fillId="23" borderId="86" xfId="0" applyNumberFormat="1" applyFont="1" applyFill="1" applyBorder="1" applyAlignment="1" applyProtection="1">
      <alignment horizontal="center" vertical="center" wrapText="1"/>
      <protection/>
    </xf>
    <xf numFmtId="180" fontId="3" fillId="23" borderId="87" xfId="0" applyNumberFormat="1" applyFont="1" applyFill="1" applyBorder="1" applyAlignment="1" applyProtection="1">
      <alignment horizontal="center" vertical="center" wrapText="1"/>
      <protection/>
    </xf>
    <xf numFmtId="180" fontId="3" fillId="23" borderId="88" xfId="0" applyNumberFormat="1" applyFont="1" applyFill="1" applyBorder="1" applyAlignment="1" applyProtection="1">
      <alignment horizontal="center" vertical="center" wrapText="1"/>
      <protection/>
    </xf>
    <xf numFmtId="180" fontId="67" fillId="17" borderId="89" xfId="0" applyNumberFormat="1" applyFont="1" applyFill="1" applyBorder="1" applyAlignment="1" applyProtection="1">
      <alignment horizontal="center"/>
      <protection/>
    </xf>
    <xf numFmtId="180" fontId="67" fillId="17" borderId="0" xfId="0" applyNumberFormat="1" applyFont="1" applyFill="1" applyAlignment="1" applyProtection="1">
      <alignment horizontal="center"/>
      <protection/>
    </xf>
    <xf numFmtId="180" fontId="69" fillId="20" borderId="90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4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2" xfId="0" applyNumberFormat="1" applyFont="1" applyFill="1" applyBorder="1" applyAlignment="1" applyProtection="1">
      <alignment horizontal="center" vertical="center" wrapText="1"/>
      <protection locked="0"/>
    </xf>
    <xf numFmtId="180" fontId="20" fillId="25" borderId="91" xfId="0" applyNumberFormat="1" applyFont="1" applyFill="1" applyBorder="1" applyAlignment="1" applyProtection="1">
      <alignment horizontal="center" vertical="center" wrapText="1"/>
      <protection/>
    </xf>
    <xf numFmtId="180" fontId="3" fillId="25" borderId="92" xfId="0" applyNumberFormat="1" applyFont="1" applyFill="1" applyBorder="1" applyAlignment="1" applyProtection="1">
      <alignment horizontal="center" vertical="center" wrapText="1"/>
      <protection/>
    </xf>
    <xf numFmtId="180" fontId="20" fillId="24" borderId="13" xfId="0" applyNumberFormat="1" applyFont="1" applyFill="1" applyBorder="1" applyAlignment="1" applyProtection="1">
      <alignment horizontal="center" vertical="center" wrapText="1"/>
      <protection/>
    </xf>
    <xf numFmtId="180" fontId="20" fillId="24" borderId="0" xfId="0" applyNumberFormat="1" applyFont="1" applyFill="1" applyBorder="1" applyAlignment="1" applyProtection="1">
      <alignment horizontal="center" vertical="center" wrapText="1"/>
      <protection/>
    </xf>
    <xf numFmtId="180" fontId="20" fillId="24" borderId="10" xfId="0" applyNumberFormat="1" applyFont="1" applyFill="1" applyBorder="1" applyAlignment="1" applyProtection="1">
      <alignment horizontal="center" vertical="center" wrapText="1"/>
      <protection/>
    </xf>
    <xf numFmtId="183" fontId="19" fillId="24" borderId="0" xfId="33" applyNumberFormat="1" applyFont="1" applyFill="1" applyBorder="1" applyAlignment="1" applyProtection="1">
      <alignment horizontal="left"/>
      <protection/>
    </xf>
    <xf numFmtId="180" fontId="60" fillId="20" borderId="90" xfId="0" applyNumberFormat="1" applyFont="1" applyFill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69" fillId="20" borderId="90" xfId="0" applyNumberFormat="1" applyFont="1" applyFill="1" applyBorder="1" applyAlignment="1" applyProtection="1">
      <alignment horizontal="center" vertical="center" wrapText="1"/>
      <protection/>
    </xf>
    <xf numFmtId="180" fontId="69" fillId="20" borderId="44" xfId="0" applyNumberFormat="1" applyFont="1" applyFill="1" applyBorder="1" applyAlignment="1" applyProtection="1">
      <alignment horizontal="center" vertical="center" wrapText="1"/>
      <protection/>
    </xf>
    <xf numFmtId="180" fontId="69" fillId="20" borderId="42" xfId="0" applyNumberFormat="1" applyFont="1" applyFill="1" applyBorder="1" applyAlignment="1" applyProtection="1">
      <alignment horizontal="center" vertical="center" wrapText="1"/>
      <protection/>
    </xf>
    <xf numFmtId="180" fontId="60" fillId="20" borderId="90" xfId="0" applyNumberFormat="1" applyFont="1" applyFill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VD-REPORT-2000" xfId="33"/>
    <cellStyle name="Normal_BALANCE-09-2003-MAKET" xfId="34"/>
    <cellStyle name="Normal_Spravka-&amp;-69-05-2011-MAKET-entity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2"/>
  <sheetViews>
    <sheetView zoomScalePageLayoutView="0" workbookViewId="0" topLeftCell="B37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14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09" t="s">
        <v>163</v>
      </c>
      <c r="D2" s="210"/>
      <c r="E2" s="210"/>
      <c r="F2" s="210"/>
      <c r="G2" s="210"/>
      <c r="H2" s="210"/>
      <c r="I2" s="210"/>
      <c r="J2" s="210"/>
      <c r="K2" s="210"/>
      <c r="L2" s="211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116</v>
      </c>
      <c r="D4" s="192" t="s">
        <v>117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52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51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59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56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57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58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/>
      <c r="D12" s="48"/>
      <c r="E12" s="38"/>
      <c r="F12" s="38"/>
      <c r="G12" s="38"/>
      <c r="H12" s="38"/>
      <c r="I12" s="38"/>
      <c r="J12" s="38"/>
      <c r="K12" s="38"/>
      <c r="L12" s="39"/>
    </row>
    <row r="13" spans="2:12" ht="15.75">
      <c r="B13" s="30"/>
      <c r="C13" s="40">
        <v>2</v>
      </c>
      <c r="D13" s="49" t="s">
        <v>118</v>
      </c>
      <c r="E13" s="49"/>
      <c r="F13" s="49"/>
      <c r="G13" s="49"/>
      <c r="H13" s="49"/>
      <c r="I13" s="49"/>
      <c r="J13" s="49"/>
      <c r="K13" s="49"/>
      <c r="L13" s="148"/>
    </row>
    <row r="14" spans="2:12" s="43" customFormat="1" ht="15.75">
      <c r="B14" s="30"/>
      <c r="C14" s="44">
        <v>3</v>
      </c>
      <c r="D14" s="45" t="s">
        <v>53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4</v>
      </c>
      <c r="D15" s="45" t="s">
        <v>54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5</v>
      </c>
      <c r="D16" s="45" t="s">
        <v>55</v>
      </c>
      <c r="E16" s="46"/>
      <c r="F16" s="46"/>
      <c r="G16" s="46"/>
      <c r="H16" s="46"/>
      <c r="I16" s="46"/>
      <c r="J16" s="46"/>
      <c r="K16" s="46"/>
      <c r="L16" s="47"/>
    </row>
    <row r="17" spans="2:12" s="43" customFormat="1" ht="15.75">
      <c r="B17" s="30"/>
      <c r="C17" s="44"/>
      <c r="D17" s="45"/>
      <c r="E17" s="46"/>
      <c r="F17" s="46"/>
      <c r="G17" s="46"/>
      <c r="H17" s="46"/>
      <c r="I17" s="46"/>
      <c r="J17" s="46"/>
      <c r="K17" s="46"/>
      <c r="L17" s="47"/>
    </row>
    <row r="18" spans="2:12" s="43" customFormat="1" ht="15.75">
      <c r="B18" s="30"/>
      <c r="C18" s="44">
        <v>6</v>
      </c>
      <c r="D18" s="152" t="s">
        <v>60</v>
      </c>
      <c r="E18" s="50"/>
      <c r="F18" s="50"/>
      <c r="G18" s="50"/>
      <c r="H18" s="50"/>
      <c r="I18" s="50"/>
      <c r="J18" s="50"/>
      <c r="K18" s="51"/>
      <c r="L18" s="52"/>
    </row>
    <row r="19" spans="2:12" s="43" customFormat="1" ht="15.75">
      <c r="B19" s="30"/>
      <c r="C19" s="44"/>
      <c r="D19" s="152"/>
      <c r="E19" s="50"/>
      <c r="F19" s="50"/>
      <c r="G19" s="50"/>
      <c r="H19" s="50"/>
      <c r="I19" s="50"/>
      <c r="J19" s="50"/>
      <c r="K19" s="51"/>
      <c r="L19" s="52"/>
    </row>
    <row r="20" spans="2:12" ht="15.75">
      <c r="B20" s="30"/>
      <c r="C20" s="40">
        <v>7</v>
      </c>
      <c r="D20" s="49" t="s">
        <v>119</v>
      </c>
      <c r="E20" s="48"/>
      <c r="F20" s="48"/>
      <c r="G20" s="48"/>
      <c r="H20" s="48"/>
      <c r="I20" s="48"/>
      <c r="J20" s="48"/>
      <c r="K20" s="38"/>
      <c r="L20" s="39"/>
    </row>
    <row r="21" spans="2:12" ht="15.75">
      <c r="B21" s="30"/>
      <c r="C21" s="40"/>
      <c r="D21" s="49" t="s">
        <v>120</v>
      </c>
      <c r="E21" s="48"/>
      <c r="F21" s="48"/>
      <c r="G21" s="48"/>
      <c r="H21" s="48"/>
      <c r="I21" s="48"/>
      <c r="J21" s="48"/>
      <c r="K21" s="38"/>
      <c r="L21" s="39"/>
    </row>
    <row r="22" spans="2:12" ht="15.75">
      <c r="B22" s="30"/>
      <c r="C22" s="40">
        <v>8</v>
      </c>
      <c r="D22" s="149" t="s">
        <v>164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/>
      <c r="D23" s="70" t="s">
        <v>165</v>
      </c>
      <c r="E23" s="49"/>
      <c r="F23" s="49"/>
      <c r="G23" s="49"/>
      <c r="H23" s="48"/>
      <c r="I23" s="48"/>
      <c r="J23" s="48"/>
      <c r="K23" s="38"/>
      <c r="L23" s="39"/>
    </row>
    <row r="24" spans="2:12" ht="15.75">
      <c r="B24" s="30"/>
      <c r="C24" s="40"/>
      <c r="D24" s="70" t="s">
        <v>121</v>
      </c>
      <c r="E24" s="49"/>
      <c r="F24" s="49"/>
      <c r="G24" s="49"/>
      <c r="H24" s="48"/>
      <c r="I24" s="48"/>
      <c r="J24" s="48"/>
      <c r="K24" s="38"/>
      <c r="L24" s="39"/>
    </row>
    <row r="25" spans="2:12" ht="15.75">
      <c r="B25" s="30"/>
      <c r="C25" s="40">
        <v>9</v>
      </c>
      <c r="D25" s="49" t="s">
        <v>70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49" t="s">
        <v>8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88"/>
      <c r="E27" s="189"/>
      <c r="F27" s="189"/>
      <c r="G27" s="189"/>
      <c r="H27" s="189"/>
      <c r="I27" s="189"/>
      <c r="J27" s="189"/>
      <c r="K27" s="41"/>
      <c r="L27" s="53"/>
    </row>
    <row r="28" spans="2:12" ht="7.5" customHeight="1">
      <c r="B28" s="30"/>
      <c r="C28" s="40"/>
      <c r="D28" s="188"/>
      <c r="E28" s="189"/>
      <c r="F28" s="189"/>
      <c r="G28" s="189"/>
      <c r="H28" s="189"/>
      <c r="I28" s="189"/>
      <c r="J28" s="189"/>
      <c r="K28" s="41"/>
      <c r="L28" s="53"/>
    </row>
    <row r="29" spans="2:12" ht="15.75">
      <c r="B29" s="30"/>
      <c r="C29" s="40" t="s">
        <v>122</v>
      </c>
      <c r="D29" s="190" t="s">
        <v>127</v>
      </c>
      <c r="E29" s="191"/>
      <c r="F29" s="188"/>
      <c r="G29" s="188"/>
      <c r="H29" s="188"/>
      <c r="I29" s="188"/>
      <c r="J29" s="188"/>
      <c r="K29" s="49"/>
      <c r="L29" s="148"/>
    </row>
    <row r="30" spans="2:12" ht="5.25" customHeight="1">
      <c r="B30" s="30"/>
      <c r="C30" s="40"/>
      <c r="D30" s="187"/>
      <c r="E30" s="38"/>
      <c r="F30" s="49"/>
      <c r="G30" s="49"/>
      <c r="H30" s="49"/>
      <c r="I30" s="49"/>
      <c r="J30" s="49"/>
      <c r="K30" s="49"/>
      <c r="L30" s="148"/>
    </row>
    <row r="31" spans="2:12" ht="15.75">
      <c r="B31" s="30"/>
      <c r="C31" s="40">
        <v>10</v>
      </c>
      <c r="D31" s="152" t="s">
        <v>61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86" t="s">
        <v>180</v>
      </c>
      <c r="E32" s="41"/>
      <c r="F32" s="41"/>
      <c r="G32" s="41"/>
      <c r="H32" s="41"/>
      <c r="I32" s="41"/>
      <c r="J32" s="41"/>
      <c r="K32" s="41"/>
      <c r="L32" s="42"/>
    </row>
    <row r="33" spans="2:12" ht="15.75">
      <c r="B33" s="30"/>
      <c r="C33" s="40"/>
      <c r="D33" s="149" t="s">
        <v>123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49" t="s">
        <v>171</v>
      </c>
      <c r="E34" s="41"/>
      <c r="F34" s="41"/>
      <c r="G34" s="41"/>
      <c r="H34" s="41"/>
      <c r="I34" s="41"/>
      <c r="J34" s="41"/>
      <c r="K34" s="41"/>
      <c r="L34" s="53"/>
    </row>
    <row r="35" spans="2:12" ht="15.75">
      <c r="B35" s="30"/>
      <c r="C35" s="40"/>
      <c r="D35" s="149" t="s">
        <v>124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155" t="s">
        <v>125</v>
      </c>
      <c r="E36" s="41"/>
      <c r="F36" s="41"/>
      <c r="G36" s="41"/>
      <c r="H36" s="41"/>
      <c r="I36" s="41"/>
      <c r="J36" s="41"/>
      <c r="K36" s="41"/>
      <c r="L36" s="53"/>
    </row>
    <row r="37" spans="2:12" ht="11.25" customHeight="1">
      <c r="B37" s="30"/>
      <c r="C37" s="40"/>
      <c r="D37" s="155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11</v>
      </c>
      <c r="D38" s="152" t="s">
        <v>66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3" t="s">
        <v>67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149" t="s">
        <v>75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>
        <v>12</v>
      </c>
      <c r="D41" s="152" t="s">
        <v>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69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49" t="s">
        <v>172</v>
      </c>
      <c r="E43" s="41"/>
      <c r="F43" s="41"/>
      <c r="G43" s="41"/>
      <c r="H43" s="41"/>
      <c r="I43" s="41"/>
      <c r="J43" s="41"/>
      <c r="K43" s="41"/>
      <c r="L43" s="53"/>
    </row>
    <row r="44" spans="2:12" ht="15.75">
      <c r="B44" s="30"/>
      <c r="C44" s="40"/>
      <c r="D44" s="149" t="s">
        <v>173</v>
      </c>
      <c r="E44" s="41"/>
      <c r="F44" s="41"/>
      <c r="G44" s="41"/>
      <c r="H44" s="41"/>
      <c r="I44" s="41"/>
      <c r="J44" s="41"/>
      <c r="K44" s="41"/>
      <c r="L44" s="53"/>
    </row>
    <row r="45" spans="2:12" ht="11.25" customHeight="1">
      <c r="B45" s="30"/>
      <c r="C45" s="40"/>
      <c r="D45" s="155"/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>
        <v>13</v>
      </c>
      <c r="D46" s="152" t="s">
        <v>94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153" t="s">
        <v>95</v>
      </c>
      <c r="E47" s="41"/>
      <c r="F47" s="41"/>
      <c r="G47" s="41"/>
      <c r="H47" s="41"/>
      <c r="I47" s="41"/>
      <c r="J47" s="41"/>
      <c r="K47" s="41"/>
      <c r="L47" s="42"/>
    </row>
    <row r="48" spans="2:12" ht="15.75">
      <c r="B48" s="30"/>
      <c r="C48" s="40"/>
      <c r="D48" s="70" t="s">
        <v>126</v>
      </c>
      <c r="E48" s="41"/>
      <c r="F48" s="41"/>
      <c r="G48" s="41"/>
      <c r="H48" s="41"/>
      <c r="I48" s="41"/>
      <c r="J48" s="41"/>
      <c r="K48" s="41"/>
      <c r="L48" s="53"/>
    </row>
    <row r="49" spans="2:12" ht="11.25" customHeight="1">
      <c r="B49" s="30"/>
      <c r="C49" s="40"/>
      <c r="D49" s="155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14</v>
      </c>
      <c r="D50" s="152" t="s">
        <v>72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73</v>
      </c>
      <c r="E51" s="41"/>
      <c r="F51" s="41"/>
      <c r="G51" s="41"/>
      <c r="H51" s="41"/>
      <c r="I51" s="41"/>
      <c r="J51" s="41"/>
      <c r="K51" s="41"/>
      <c r="L51" s="53"/>
    </row>
    <row r="52" spans="2:12" ht="15.75">
      <c r="B52" s="30"/>
      <c r="C52" s="40"/>
      <c r="D52" s="70" t="s">
        <v>74</v>
      </c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/>
      <c r="D53" s="154" t="s">
        <v>71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149" t="s">
        <v>174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175</v>
      </c>
      <c r="E55" s="41"/>
      <c r="F55" s="41"/>
      <c r="G55" s="41"/>
      <c r="H55" s="41"/>
      <c r="I55" s="41"/>
      <c r="J55" s="41"/>
      <c r="K55" s="41"/>
      <c r="L55" s="53"/>
    </row>
    <row r="56" spans="2:12" ht="11.25" customHeight="1">
      <c r="B56" s="30"/>
      <c r="C56" s="40"/>
      <c r="D56" s="155"/>
      <c r="E56" s="41"/>
      <c r="F56" s="41"/>
      <c r="G56" s="41"/>
      <c r="H56" s="41"/>
      <c r="I56" s="41"/>
      <c r="J56" s="41"/>
      <c r="K56" s="41"/>
      <c r="L56" s="53"/>
    </row>
    <row r="57" spans="2:12" ht="15.75">
      <c r="B57" s="30"/>
      <c r="C57" s="40">
        <v>15</v>
      </c>
      <c r="D57" s="153" t="s">
        <v>128</v>
      </c>
      <c r="E57" s="41"/>
      <c r="F57" s="41"/>
      <c r="G57" s="41"/>
      <c r="H57" s="41"/>
      <c r="I57" s="41"/>
      <c r="J57" s="41"/>
      <c r="K57" s="41"/>
      <c r="L57" s="42"/>
    </row>
    <row r="58" spans="2:12" ht="15.75">
      <c r="B58" s="30"/>
      <c r="C58" s="40"/>
      <c r="D58" s="156" t="s">
        <v>10</v>
      </c>
      <c r="E58" s="152" t="s">
        <v>151</v>
      </c>
      <c r="F58" s="41"/>
      <c r="G58" s="41"/>
      <c r="H58" s="41"/>
      <c r="I58" s="41"/>
      <c r="J58" s="41"/>
      <c r="K58" s="41"/>
      <c r="L58" s="42"/>
    </row>
    <row r="59" spans="2:12" ht="15.75">
      <c r="B59" s="30"/>
      <c r="C59" s="40"/>
      <c r="D59" s="156"/>
      <c r="E59" s="152" t="s">
        <v>152</v>
      </c>
      <c r="F59" s="41"/>
      <c r="G59" s="41"/>
      <c r="H59" s="41"/>
      <c r="I59" s="41"/>
      <c r="J59" s="41"/>
      <c r="K59" s="41"/>
      <c r="L59" s="42"/>
    </row>
    <row r="60" spans="2:12" ht="15.75">
      <c r="B60" s="30"/>
      <c r="C60" s="40"/>
      <c r="D60" s="156"/>
      <c r="E60" s="152" t="s">
        <v>130</v>
      </c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/>
      <c r="E61" s="152" t="s">
        <v>129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 t="s">
        <v>11</v>
      </c>
      <c r="E62" s="152" t="s">
        <v>131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132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40"/>
      <c r="D64" s="156" t="s">
        <v>76</v>
      </c>
      <c r="E64" s="152" t="s">
        <v>133</v>
      </c>
      <c r="F64" s="41"/>
      <c r="G64" s="41"/>
      <c r="H64" s="41"/>
      <c r="I64" s="41"/>
      <c r="J64" s="41"/>
      <c r="K64" s="41"/>
      <c r="L64" s="42"/>
    </row>
    <row r="65" spans="2:12" ht="15.75">
      <c r="B65" s="30"/>
      <c r="C65" s="40"/>
      <c r="D65" s="156"/>
      <c r="E65" s="152" t="s">
        <v>179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176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77</v>
      </c>
      <c r="E67" s="152" t="s">
        <v>134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170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135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59"/>
      <c r="D70" s="157" t="s">
        <v>78</v>
      </c>
      <c r="E70" s="158" t="s">
        <v>91</v>
      </c>
      <c r="F70" s="159"/>
      <c r="G70" s="159"/>
      <c r="H70" s="159"/>
      <c r="I70" s="159"/>
      <c r="J70" s="159"/>
      <c r="K70" s="159"/>
      <c r="L70" s="160"/>
    </row>
    <row r="71" spans="2:12" ht="15.75">
      <c r="B71" s="30"/>
      <c r="C71" s="63"/>
      <c r="D71" s="161"/>
      <c r="E71" s="162" t="s">
        <v>96</v>
      </c>
      <c r="F71" s="163"/>
      <c r="G71" s="163"/>
      <c r="H71" s="163"/>
      <c r="I71" s="163"/>
      <c r="J71" s="163"/>
      <c r="K71" s="163"/>
      <c r="L71" s="164"/>
    </row>
    <row r="72" spans="2:12" ht="15.75">
      <c r="B72" s="30"/>
      <c r="C72" s="63"/>
      <c r="D72" s="161"/>
      <c r="E72" s="165" t="s">
        <v>87</v>
      </c>
      <c r="F72" s="163"/>
      <c r="G72" s="163"/>
      <c r="H72" s="163"/>
      <c r="I72" s="163"/>
      <c r="J72" s="163"/>
      <c r="K72" s="163"/>
      <c r="L72" s="164"/>
    </row>
    <row r="73" spans="2:12" ht="15.75">
      <c r="B73" s="30"/>
      <c r="C73" s="63"/>
      <c r="D73" s="161"/>
      <c r="E73" s="162" t="s">
        <v>90</v>
      </c>
      <c r="F73" s="163"/>
      <c r="G73" s="163"/>
      <c r="H73" s="163"/>
      <c r="I73" s="163"/>
      <c r="J73" s="163"/>
      <c r="K73" s="163"/>
      <c r="L73" s="164"/>
    </row>
    <row r="74" spans="2:12" ht="15.75">
      <c r="B74" s="30"/>
      <c r="C74" s="63"/>
      <c r="D74" s="161"/>
      <c r="E74" s="162" t="s">
        <v>97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 t="s">
        <v>78</v>
      </c>
      <c r="E75" s="165" t="s">
        <v>86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83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82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/>
      <c r="E78" s="162" t="s">
        <v>79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80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81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5" t="s">
        <v>88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89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84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2" t="s">
        <v>85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5" t="s">
        <v>141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5" t="s">
        <v>140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5" t="s">
        <v>143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142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2" t="s">
        <v>146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2" t="s">
        <v>136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2" t="s">
        <v>137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7"/>
      <c r="D92" s="166"/>
      <c r="E92" s="167" t="s">
        <v>138</v>
      </c>
      <c r="F92" s="168"/>
      <c r="G92" s="168"/>
      <c r="H92" s="168"/>
      <c r="I92" s="168"/>
      <c r="J92" s="168"/>
      <c r="K92" s="168"/>
      <c r="L92" s="169"/>
    </row>
    <row r="93" spans="2:12" ht="15.75">
      <c r="B93" s="30"/>
      <c r="C93" s="199"/>
      <c r="D93" s="200"/>
      <c r="E93" s="201" t="s">
        <v>149</v>
      </c>
      <c r="F93" s="202"/>
      <c r="G93" s="202"/>
      <c r="H93" s="202"/>
      <c r="I93" s="202"/>
      <c r="J93" s="202"/>
      <c r="K93" s="202"/>
      <c r="L93" s="203"/>
    </row>
    <row r="94" spans="2:12" ht="15.75">
      <c r="B94" s="30"/>
      <c r="C94" s="204"/>
      <c r="D94" s="205"/>
      <c r="E94" s="206" t="s">
        <v>147</v>
      </c>
      <c r="F94" s="207"/>
      <c r="G94" s="207"/>
      <c r="H94" s="207"/>
      <c r="I94" s="207"/>
      <c r="J94" s="207"/>
      <c r="K94" s="207"/>
      <c r="L94" s="208"/>
    </row>
    <row r="95" spans="2:12" ht="15.75">
      <c r="B95" s="30"/>
      <c r="C95" s="40"/>
      <c r="D95" s="156" t="s">
        <v>145</v>
      </c>
      <c r="E95" s="152" t="s">
        <v>139</v>
      </c>
      <c r="F95" s="41"/>
      <c r="G95" s="41"/>
      <c r="H95" s="41"/>
      <c r="I95" s="41"/>
      <c r="J95" s="41"/>
      <c r="K95" s="41"/>
      <c r="L95" s="42"/>
    </row>
    <row r="96" spans="2:12" ht="15.75">
      <c r="B96" s="30"/>
      <c r="C96" s="40"/>
      <c r="D96" s="156"/>
      <c r="E96" s="152" t="s">
        <v>178</v>
      </c>
      <c r="F96" s="41"/>
      <c r="G96" s="41"/>
      <c r="H96" s="41"/>
      <c r="I96" s="41"/>
      <c r="J96" s="41"/>
      <c r="K96" s="41"/>
      <c r="L96" s="42"/>
    </row>
    <row r="97" spans="2:12" ht="15.75">
      <c r="B97" s="30"/>
      <c r="C97" s="199"/>
      <c r="D97" s="200"/>
      <c r="E97" s="201" t="s">
        <v>148</v>
      </c>
      <c r="F97" s="202"/>
      <c r="G97" s="202"/>
      <c r="H97" s="202"/>
      <c r="I97" s="202"/>
      <c r="J97" s="202"/>
      <c r="K97" s="202"/>
      <c r="L97" s="203"/>
    </row>
    <row r="98" spans="2:12" ht="15.75">
      <c r="B98" s="30"/>
      <c r="C98" s="204"/>
      <c r="D98" s="205"/>
      <c r="E98" s="206" t="s">
        <v>147</v>
      </c>
      <c r="F98" s="207"/>
      <c r="G98" s="207"/>
      <c r="H98" s="207"/>
      <c r="I98" s="207"/>
      <c r="J98" s="207"/>
      <c r="K98" s="207"/>
      <c r="L98" s="208"/>
    </row>
    <row r="99" spans="2:12" ht="15.75">
      <c r="B99" s="30"/>
      <c r="C99" s="40"/>
      <c r="D99" s="156" t="s">
        <v>144</v>
      </c>
      <c r="E99" s="152" t="s">
        <v>150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40"/>
      <c r="D100" s="156"/>
      <c r="E100" s="153" t="s">
        <v>162</v>
      </c>
      <c r="F100" s="41"/>
      <c r="G100" s="41"/>
      <c r="H100" s="41"/>
      <c r="I100" s="41"/>
      <c r="J100" s="41"/>
      <c r="K100" s="41"/>
      <c r="L100" s="42"/>
    </row>
    <row r="101" spans="2:12" ht="15.75">
      <c r="B101" s="30"/>
      <c r="C101" s="40"/>
      <c r="D101" s="156"/>
      <c r="E101" s="152" t="s">
        <v>161</v>
      </c>
      <c r="F101" s="41"/>
      <c r="G101" s="41"/>
      <c r="H101" s="41"/>
      <c r="I101" s="41"/>
      <c r="J101" s="41"/>
      <c r="K101" s="41"/>
      <c r="L101" s="42"/>
    </row>
    <row r="102" spans="2:12" ht="11.25" customHeight="1">
      <c r="B102" s="30"/>
      <c r="C102" s="40"/>
      <c r="D102" s="155"/>
      <c r="E102" s="41"/>
      <c r="F102" s="41"/>
      <c r="G102" s="41"/>
      <c r="H102" s="41"/>
      <c r="I102" s="41"/>
      <c r="J102" s="41"/>
      <c r="K102" s="41"/>
      <c r="L102" s="53"/>
    </row>
    <row r="103" spans="2:12" ht="15.75">
      <c r="B103" s="30"/>
      <c r="C103" s="40">
        <v>16</v>
      </c>
      <c r="D103" s="152" t="s">
        <v>92</v>
      </c>
      <c r="E103" s="41"/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4" t="s">
        <v>93</v>
      </c>
      <c r="E104" s="152"/>
      <c r="F104" s="41"/>
      <c r="G104" s="41"/>
      <c r="H104" s="41"/>
      <c r="I104" s="41"/>
      <c r="J104" s="41"/>
      <c r="K104" s="41"/>
      <c r="L104" s="42"/>
    </row>
    <row r="105" spans="2:12" ht="15.75">
      <c r="B105" s="30"/>
      <c r="C105" s="40"/>
      <c r="D105" s="154" t="s">
        <v>169</v>
      </c>
      <c r="E105" s="152"/>
      <c r="F105" s="41"/>
      <c r="G105" s="41"/>
      <c r="H105" s="41"/>
      <c r="I105" s="41"/>
      <c r="J105" s="41"/>
      <c r="K105" s="41"/>
      <c r="L105" s="42"/>
    </row>
    <row r="106" spans="2:12" ht="11.25" customHeight="1">
      <c r="B106" s="30"/>
      <c r="C106" s="40"/>
      <c r="D106" s="155"/>
      <c r="E106" s="41"/>
      <c r="F106" s="41"/>
      <c r="G106" s="41"/>
      <c r="H106" s="41"/>
      <c r="I106" s="41"/>
      <c r="J106" s="41"/>
      <c r="K106" s="41"/>
      <c r="L106" s="53"/>
    </row>
    <row r="107" spans="2:12" ht="15.75">
      <c r="B107" s="30"/>
      <c r="C107" s="40">
        <v>17</v>
      </c>
      <c r="D107" s="152" t="s">
        <v>183</v>
      </c>
      <c r="E107" s="4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4" t="s">
        <v>184</v>
      </c>
      <c r="E108" s="152"/>
      <c r="F108" s="41"/>
      <c r="G108" s="41"/>
      <c r="H108" s="41"/>
      <c r="I108" s="41"/>
      <c r="J108" s="41"/>
      <c r="K108" s="41"/>
      <c r="L108" s="42"/>
    </row>
    <row r="109" spans="2:12" ht="15.75">
      <c r="B109" s="30"/>
      <c r="C109" s="40"/>
      <c r="D109" s="197" t="s">
        <v>185</v>
      </c>
      <c r="E109" s="152"/>
      <c r="F109" s="41"/>
      <c r="G109" s="41"/>
      <c r="H109" s="41"/>
      <c r="I109" s="41"/>
      <c r="J109" s="41"/>
      <c r="K109" s="41"/>
      <c r="L109" s="42"/>
    </row>
    <row r="110" spans="2:12" ht="14.25" customHeight="1">
      <c r="B110" s="30"/>
      <c r="C110" s="40"/>
      <c r="D110" s="188"/>
      <c r="E110" s="189"/>
      <c r="F110" s="189"/>
      <c r="G110" s="189"/>
      <c r="H110" s="189"/>
      <c r="I110" s="189"/>
      <c r="J110" s="189"/>
      <c r="K110" s="41"/>
      <c r="L110" s="53"/>
    </row>
    <row r="111" spans="2:12" ht="4.5" customHeight="1">
      <c r="B111" s="30"/>
      <c r="C111" s="40"/>
      <c r="D111" s="188"/>
      <c r="E111" s="189"/>
      <c r="F111" s="189"/>
      <c r="G111" s="189"/>
      <c r="H111" s="189"/>
      <c r="I111" s="189"/>
      <c r="J111" s="189"/>
      <c r="K111" s="41"/>
      <c r="L111" s="53"/>
    </row>
    <row r="112" spans="2:12" ht="15.75">
      <c r="B112" s="30"/>
      <c r="C112" s="40" t="s">
        <v>122</v>
      </c>
      <c r="D112" s="190" t="s">
        <v>158</v>
      </c>
      <c r="E112" s="191"/>
      <c r="F112" s="188"/>
      <c r="G112" s="188"/>
      <c r="H112" s="188"/>
      <c r="I112" s="188"/>
      <c r="J112" s="188"/>
      <c r="K112" s="49"/>
      <c r="L112" s="148"/>
    </row>
    <row r="113" spans="2:12" ht="5.25" customHeight="1">
      <c r="B113" s="30"/>
      <c r="C113" s="40"/>
      <c r="D113" s="187"/>
      <c r="E113" s="38"/>
      <c r="F113" s="49"/>
      <c r="G113" s="49"/>
      <c r="H113" s="49"/>
      <c r="I113" s="49"/>
      <c r="J113" s="49"/>
      <c r="K113" s="49"/>
      <c r="L113" s="148"/>
    </row>
    <row r="114" spans="2:12" ht="15.75">
      <c r="B114" s="30"/>
      <c r="C114" s="40">
        <v>18</v>
      </c>
      <c r="D114" s="152" t="s">
        <v>153</v>
      </c>
      <c r="E114" s="41"/>
      <c r="F114" s="41"/>
      <c r="G114" s="41"/>
      <c r="H114" s="41"/>
      <c r="I114" s="41"/>
      <c r="J114" s="41"/>
      <c r="K114" s="41"/>
      <c r="L114" s="42"/>
    </row>
    <row r="115" spans="2:12" ht="15.75">
      <c r="B115" s="30"/>
      <c r="C115" s="40"/>
      <c r="D115" s="149" t="s">
        <v>177</v>
      </c>
      <c r="E115" s="41"/>
      <c r="F115" s="41"/>
      <c r="G115" s="41"/>
      <c r="H115" s="41"/>
      <c r="I115" s="41"/>
      <c r="J115" s="41"/>
      <c r="K115" s="41"/>
      <c r="L115" s="42"/>
    </row>
    <row r="116" spans="2:12" ht="15.75">
      <c r="B116" s="30"/>
      <c r="C116" s="40"/>
      <c r="D116" s="70" t="s">
        <v>168</v>
      </c>
      <c r="E116" s="41"/>
      <c r="F116" s="41"/>
      <c r="G116" s="41"/>
      <c r="H116" s="41"/>
      <c r="I116" s="41"/>
      <c r="J116" s="41"/>
      <c r="K116" s="41"/>
      <c r="L116" s="53"/>
    </row>
    <row r="117" spans="2:12" ht="15.75">
      <c r="B117" s="30"/>
      <c r="C117" s="40"/>
      <c r="D117" s="149" t="s">
        <v>154</v>
      </c>
      <c r="E117" s="41"/>
      <c r="F117" s="41"/>
      <c r="G117" s="41"/>
      <c r="H117" s="41"/>
      <c r="I117" s="41"/>
      <c r="J117" s="41"/>
      <c r="K117" s="41"/>
      <c r="L117" s="53"/>
    </row>
    <row r="118" spans="2:12" ht="15.75">
      <c r="B118" s="30"/>
      <c r="C118" s="40"/>
      <c r="D118" s="155" t="s">
        <v>155</v>
      </c>
      <c r="E118" s="41"/>
      <c r="F118" s="41"/>
      <c r="G118" s="41"/>
      <c r="H118" s="41"/>
      <c r="I118" s="41"/>
      <c r="J118" s="41"/>
      <c r="K118" s="41"/>
      <c r="L118" s="53"/>
    </row>
    <row r="119" spans="2:12" ht="11.25" customHeight="1">
      <c r="B119" s="30"/>
      <c r="C119" s="40"/>
      <c r="D119" s="155"/>
      <c r="E119" s="41"/>
      <c r="F119" s="41"/>
      <c r="G119" s="41"/>
      <c r="H119" s="41"/>
      <c r="I119" s="41"/>
      <c r="J119" s="41"/>
      <c r="K119" s="41"/>
      <c r="L119" s="53"/>
    </row>
    <row r="120" spans="2:12" ht="15.75">
      <c r="B120" s="30"/>
      <c r="C120" s="40">
        <v>19</v>
      </c>
      <c r="D120" s="152" t="s">
        <v>159</v>
      </c>
      <c r="E120" s="41"/>
      <c r="F120" s="41"/>
      <c r="G120" s="41"/>
      <c r="H120" s="41"/>
      <c r="I120" s="41"/>
      <c r="J120" s="41"/>
      <c r="K120" s="41"/>
      <c r="L120" s="42"/>
    </row>
    <row r="121" spans="2:12" ht="15.75">
      <c r="B121" s="30"/>
      <c r="C121" s="40"/>
      <c r="D121" s="154" t="s">
        <v>156</v>
      </c>
      <c r="E121" s="152"/>
      <c r="F121" s="41"/>
      <c r="G121" s="41"/>
      <c r="H121" s="41"/>
      <c r="I121" s="41"/>
      <c r="J121" s="41"/>
      <c r="K121" s="41"/>
      <c r="L121" s="42"/>
    </row>
    <row r="122" spans="2:12" ht="11.25" customHeight="1">
      <c r="B122" s="30"/>
      <c r="C122" s="40"/>
      <c r="D122" s="155"/>
      <c r="E122" s="41"/>
      <c r="F122" s="41"/>
      <c r="G122" s="41"/>
      <c r="H122" s="41"/>
      <c r="I122" s="41"/>
      <c r="J122" s="41"/>
      <c r="K122" s="41"/>
      <c r="L122" s="53"/>
    </row>
    <row r="123" spans="2:12" ht="15.75">
      <c r="B123" s="30"/>
      <c r="C123" s="40">
        <v>20</v>
      </c>
      <c r="D123" s="152" t="s">
        <v>189</v>
      </c>
      <c r="E123" s="41"/>
      <c r="F123" s="41"/>
      <c r="G123" s="41"/>
      <c r="H123" s="41"/>
      <c r="I123" s="41"/>
      <c r="J123" s="41"/>
      <c r="K123" s="41"/>
      <c r="L123" s="42"/>
    </row>
    <row r="124" spans="2:12" ht="15.75">
      <c r="B124" s="30"/>
      <c r="C124" s="40"/>
      <c r="D124" s="154" t="s">
        <v>184</v>
      </c>
      <c r="E124" s="152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7" t="s">
        <v>190</v>
      </c>
      <c r="E125" s="152"/>
      <c r="F125" s="41"/>
      <c r="G125" s="41"/>
      <c r="H125" s="41"/>
      <c r="I125" s="41"/>
      <c r="J125" s="41"/>
      <c r="K125" s="41"/>
      <c r="L125" s="42"/>
    </row>
    <row r="126" spans="2:12" ht="11.25" customHeight="1">
      <c r="B126" s="30"/>
      <c r="C126" s="40"/>
      <c r="D126" s="155"/>
      <c r="E126" s="41"/>
      <c r="F126" s="41"/>
      <c r="G126" s="41"/>
      <c r="H126" s="41"/>
      <c r="I126" s="41"/>
      <c r="J126" s="41"/>
      <c r="K126" s="41"/>
      <c r="L126" s="53"/>
    </row>
    <row r="127" spans="2:12" ht="15.75">
      <c r="B127" s="30"/>
      <c r="C127" s="40">
        <v>21</v>
      </c>
      <c r="D127" s="152" t="s">
        <v>186</v>
      </c>
      <c r="E127" s="41"/>
      <c r="F127" s="41"/>
      <c r="G127" s="41"/>
      <c r="H127" s="41"/>
      <c r="I127" s="41"/>
      <c r="J127" s="41"/>
      <c r="K127" s="41"/>
      <c r="L127" s="42"/>
    </row>
    <row r="128" spans="2:12" ht="11.25" customHeight="1">
      <c r="B128" s="30"/>
      <c r="C128" s="40"/>
      <c r="D128" s="155"/>
      <c r="E128" s="41"/>
      <c r="F128" s="41"/>
      <c r="G128" s="41"/>
      <c r="H128" s="41"/>
      <c r="I128" s="41"/>
      <c r="J128" s="41"/>
      <c r="K128" s="41"/>
      <c r="L128" s="53"/>
    </row>
    <row r="129" spans="2:12" ht="15.75">
      <c r="B129" s="30"/>
      <c r="C129" s="40">
        <v>22</v>
      </c>
      <c r="D129" s="152" t="s">
        <v>157</v>
      </c>
      <c r="E129" s="4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5" t="s">
        <v>160</v>
      </c>
      <c r="E130" s="152"/>
      <c r="F130" s="41"/>
      <c r="G130" s="41"/>
      <c r="H130" s="41"/>
      <c r="I130" s="41"/>
      <c r="J130" s="41"/>
      <c r="K130" s="41"/>
      <c r="L130" s="42"/>
    </row>
    <row r="131" spans="2:12" ht="15.75">
      <c r="B131" s="30"/>
      <c r="C131" s="40"/>
      <c r="D131" s="154" t="s">
        <v>167</v>
      </c>
      <c r="E131" s="152"/>
      <c r="F131" s="41"/>
      <c r="G131" s="41"/>
      <c r="H131" s="41"/>
      <c r="I131" s="41"/>
      <c r="J131" s="41"/>
      <c r="K131" s="41"/>
      <c r="L131" s="42"/>
    </row>
    <row r="132" spans="2:12" ht="3" customHeight="1" thickBot="1">
      <c r="B132" s="30"/>
      <c r="C132" s="54"/>
      <c r="D132" s="55"/>
      <c r="E132" s="56"/>
      <c r="F132" s="56"/>
      <c r="G132" s="56"/>
      <c r="H132" s="56"/>
      <c r="I132" s="56"/>
      <c r="J132" s="56"/>
      <c r="K132" s="56"/>
      <c r="L132" s="57"/>
    </row>
    <row r="133" ht="16.5" thickTop="1"/>
  </sheetData>
  <sheetProtection password="889B" sheet="1" objects="1" scenarios="1"/>
  <mergeCells count="1">
    <mergeCell ref="C2:L2"/>
  </mergeCells>
  <printOptions/>
  <pageMargins left="0.24" right="0.18" top="0.62" bottom="0.23" header="0.38" footer="0.2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54">
      <selection activeCell="H66" sqref="H66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29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166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.7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113</v>
      </c>
      <c r="E5" s="15"/>
      <c r="F5" s="220" t="s">
        <v>191</v>
      </c>
      <c r="G5" s="221"/>
      <c r="H5" s="221"/>
      <c r="I5" s="221"/>
      <c r="J5" s="222"/>
      <c r="K5" s="15" t="s">
        <v>48</v>
      </c>
      <c r="L5" s="185">
        <v>7607</v>
      </c>
      <c r="M5" s="12"/>
    </row>
    <row r="6" spans="1:13" ht="15.75">
      <c r="A6" s="12"/>
      <c r="B6" s="12" t="s">
        <v>49</v>
      </c>
      <c r="C6" s="12"/>
      <c r="D6" s="12"/>
      <c r="E6" s="219">
        <f>+IF(+AND(+L20=0,+L27=0,L34=0,L45=0,+L52=0),0,+IF(E8=0,"Въведи отчетния период!",0))</f>
        <v>0</v>
      </c>
      <c r="F6" s="219"/>
      <c r="G6" s="12"/>
      <c r="H6" s="12"/>
      <c r="I6" s="12"/>
      <c r="J6" s="219">
        <f>+IF(F5=0,+IF(+L5=0,0,"Въведи наименованието на общината!"),+IF(L5&gt;0,0,"Въведи кода по ЕБК на общината!"))</f>
        <v>0</v>
      </c>
      <c r="K6" s="219"/>
      <c r="L6" s="219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21</v>
      </c>
      <c r="E8" s="229" t="s">
        <v>4</v>
      </c>
      <c r="F8" s="230"/>
      <c r="G8" s="12"/>
      <c r="H8" s="71">
        <v>2017</v>
      </c>
      <c r="I8" s="218">
        <f>+IF(AND(F5=0,L5=0),+IF(OR(L20&gt;0,+L27&gt;0,L34&gt;0,L45&lt;&gt;0,+L52&lt;&gt;0),"Въведи наименование и код по ЕБК на общината!",0),0)</f>
        <v>0</v>
      </c>
      <c r="J8" s="219"/>
      <c r="K8" s="219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18</v>
      </c>
      <c r="I11" s="76"/>
      <c r="J11" s="117" t="s">
        <v>102</v>
      </c>
      <c r="K11" s="110"/>
      <c r="L11" s="223" t="s">
        <v>14</v>
      </c>
      <c r="M11" s="12"/>
    </row>
    <row r="12" spans="1:13" ht="50.25" customHeight="1">
      <c r="A12" s="12"/>
      <c r="B12" s="225" t="s">
        <v>16</v>
      </c>
      <c r="C12" s="226"/>
      <c r="D12" s="226"/>
      <c r="E12" s="226"/>
      <c r="F12" s="227"/>
      <c r="G12" s="15"/>
      <c r="H12" s="82" t="s">
        <v>23</v>
      </c>
      <c r="I12" s="79" t="s">
        <v>12</v>
      </c>
      <c r="J12" s="118" t="s">
        <v>23</v>
      </c>
      <c r="K12" s="79" t="s">
        <v>98</v>
      </c>
      <c r="L12" s="224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13</v>
      </c>
      <c r="J13" s="119" t="s">
        <v>1</v>
      </c>
      <c r="K13" s="28" t="s">
        <v>27</v>
      </c>
      <c r="L13" s="81" t="s">
        <v>15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17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24</v>
      </c>
      <c r="C16" s="24"/>
      <c r="D16" s="24"/>
      <c r="E16" s="24"/>
      <c r="F16" s="106"/>
      <c r="G16" s="15"/>
      <c r="H16" s="89">
        <v>1154357</v>
      </c>
      <c r="I16" s="100">
        <v>884683</v>
      </c>
      <c r="J16" s="89">
        <v>15563</v>
      </c>
      <c r="K16" s="100">
        <v>15563</v>
      </c>
      <c r="L16" s="113">
        <f>+H16+J16</f>
        <v>1169920</v>
      </c>
      <c r="M16" s="12"/>
      <c r="P16" s="22"/>
      <c r="Q16" s="4"/>
      <c r="S16" s="21" t="s">
        <v>6</v>
      </c>
    </row>
    <row r="17" spans="1:19" ht="15.75">
      <c r="A17" s="12"/>
      <c r="B17" s="101" t="s">
        <v>47</v>
      </c>
      <c r="C17" s="102"/>
      <c r="D17" s="102"/>
      <c r="E17" s="102"/>
      <c r="F17" s="103"/>
      <c r="G17" s="15"/>
      <c r="H17" s="104">
        <v>487458</v>
      </c>
      <c r="I17" s="105">
        <v>477438</v>
      </c>
      <c r="J17" s="104">
        <v>3000</v>
      </c>
      <c r="K17" s="105">
        <v>3000</v>
      </c>
      <c r="L17" s="114">
        <f>+H17+J17</f>
        <v>490458</v>
      </c>
      <c r="M17" s="12"/>
      <c r="P17" s="22"/>
      <c r="Q17" s="4"/>
      <c r="S17" s="21" t="s">
        <v>5</v>
      </c>
    </row>
    <row r="18" spans="1:19" ht="15.75">
      <c r="A18" s="12"/>
      <c r="B18" s="18" t="s">
        <v>25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26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5.75">
      <c r="A20" s="12"/>
      <c r="B20" s="87" t="s">
        <v>22</v>
      </c>
      <c r="C20" s="88"/>
      <c r="D20" s="88"/>
      <c r="E20" s="88"/>
      <c r="F20" s="85"/>
      <c r="G20" s="15"/>
      <c r="H20" s="86">
        <f>+ROUND(+SUM(H16:H19),0)</f>
        <v>1641815</v>
      </c>
      <c r="I20" s="85">
        <f>+ROUND(+SUM(I16:I19),0)</f>
        <v>1362121</v>
      </c>
      <c r="J20" s="111">
        <f>+ROUND(+SUM(J16:J19),0)</f>
        <v>18563</v>
      </c>
      <c r="K20" s="90">
        <f>+ROUND(+SUM(K16:K19),0)</f>
        <v>18563</v>
      </c>
      <c r="L20" s="112">
        <f>+ROUND(+SUM(L16:L19),0)</f>
        <v>1660378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19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32</v>
      </c>
      <c r="C23" s="24"/>
      <c r="D23" s="24"/>
      <c r="E23" s="24"/>
      <c r="F23" s="106"/>
      <c r="G23" s="15"/>
      <c r="H23" s="89">
        <f>436744+14233+1103119</f>
        <v>1554096</v>
      </c>
      <c r="I23" s="100">
        <f>406202+14233+232513</f>
        <v>652948</v>
      </c>
      <c r="J23" s="89">
        <v>742902</v>
      </c>
      <c r="K23" s="100">
        <v>742902</v>
      </c>
      <c r="L23" s="113">
        <f>+H23+J23</f>
        <v>2296998</v>
      </c>
      <c r="M23" s="12"/>
      <c r="O23" s="21" t="s">
        <v>5</v>
      </c>
      <c r="P23" s="22"/>
      <c r="Q23" s="4"/>
    </row>
    <row r="24" spans="1:17" ht="15.75">
      <c r="A24" s="12"/>
      <c r="B24" s="101" t="s">
        <v>44</v>
      </c>
      <c r="C24" s="102"/>
      <c r="D24" s="102"/>
      <c r="E24" s="102"/>
      <c r="F24" s="103"/>
      <c r="G24" s="15"/>
      <c r="H24" s="104">
        <f>187176</f>
        <v>187176</v>
      </c>
      <c r="I24" s="105">
        <f>181188</f>
        <v>181188</v>
      </c>
      <c r="J24" s="104">
        <f>3204</f>
        <v>3204</v>
      </c>
      <c r="K24" s="105">
        <f>3204</f>
        <v>3204</v>
      </c>
      <c r="L24" s="114">
        <f>+H24+J24</f>
        <v>190380</v>
      </c>
      <c r="M24" s="12"/>
      <c r="O24" s="21"/>
      <c r="P24" s="22"/>
      <c r="Q24" s="4"/>
    </row>
    <row r="25" spans="1:17" ht="15.75">
      <c r="A25" s="12"/>
      <c r="B25" s="18" t="s">
        <v>33</v>
      </c>
      <c r="C25" s="19"/>
      <c r="D25" s="19"/>
      <c r="E25" s="19"/>
      <c r="F25" s="98"/>
      <c r="G25" s="15"/>
      <c r="H25" s="84">
        <f>18148</f>
        <v>18148</v>
      </c>
      <c r="I25" s="99">
        <f>5870</f>
        <v>5870</v>
      </c>
      <c r="J25" s="84"/>
      <c r="K25" s="99"/>
      <c r="L25" s="115">
        <f>+H25+J25</f>
        <v>18148</v>
      </c>
      <c r="M25" s="12"/>
      <c r="O25" s="21"/>
      <c r="P25" s="22"/>
      <c r="Q25" s="4"/>
    </row>
    <row r="26" spans="1:17" ht="15.75">
      <c r="A26" s="12"/>
      <c r="B26" s="25" t="s">
        <v>34</v>
      </c>
      <c r="C26" s="26"/>
      <c r="D26" s="26"/>
      <c r="E26" s="26"/>
      <c r="F26" s="27"/>
      <c r="G26" s="15"/>
      <c r="H26" s="109">
        <f>148336</f>
        <v>148336</v>
      </c>
      <c r="I26" s="120">
        <f>28160</f>
        <v>28160</v>
      </c>
      <c r="J26" s="109"/>
      <c r="K26" s="120"/>
      <c r="L26" s="116">
        <f>+H26+J26</f>
        <v>148336</v>
      </c>
      <c r="M26" s="12"/>
      <c r="N26" s="137" t="s">
        <v>42</v>
      </c>
      <c r="O26" s="21" t="s">
        <v>4</v>
      </c>
      <c r="P26" s="22"/>
      <c r="Q26" s="4"/>
    </row>
    <row r="27" spans="1:17" ht="15.75">
      <c r="A27" s="12"/>
      <c r="B27" s="87" t="s">
        <v>30</v>
      </c>
      <c r="C27" s="88"/>
      <c r="D27" s="88"/>
      <c r="E27" s="88"/>
      <c r="F27" s="85"/>
      <c r="G27" s="15"/>
      <c r="H27" s="86">
        <f>+ROUND(+SUM(H23:H26),0)</f>
        <v>1907756</v>
      </c>
      <c r="I27" s="85">
        <f>+ROUND(+SUM(I23:I26),0)</f>
        <v>868166</v>
      </c>
      <c r="J27" s="111">
        <f>+ROUND(+SUM(J23:J26),0)</f>
        <v>746106</v>
      </c>
      <c r="K27" s="90">
        <f>+ROUND(+SUM(K23:K26),0)</f>
        <v>746106</v>
      </c>
      <c r="L27" s="112">
        <f>+ROUND(+SUM(L23:L26),0)</f>
        <v>2653862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20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35</v>
      </c>
      <c r="C30" s="24"/>
      <c r="D30" s="24"/>
      <c r="E30" s="24"/>
      <c r="F30" s="106"/>
      <c r="G30" s="15"/>
      <c r="H30" s="89">
        <f>740260+21070+377569</f>
        <v>1138899</v>
      </c>
      <c r="I30" s="100">
        <f>714308+21070+103806</f>
        <v>839184</v>
      </c>
      <c r="J30" s="89">
        <v>552412</v>
      </c>
      <c r="K30" s="100">
        <v>552412</v>
      </c>
      <c r="L30" s="113">
        <f>+H30+J30</f>
        <v>1691311</v>
      </c>
      <c r="M30" s="12"/>
      <c r="O30" s="21" t="s">
        <v>5</v>
      </c>
      <c r="P30" s="22"/>
      <c r="Q30" s="4"/>
    </row>
    <row r="31" spans="1:17" ht="15.75">
      <c r="A31" s="12"/>
      <c r="B31" s="101" t="s">
        <v>45</v>
      </c>
      <c r="C31" s="102"/>
      <c r="D31" s="102"/>
      <c r="E31" s="102"/>
      <c r="F31" s="103"/>
      <c r="G31" s="15"/>
      <c r="H31" s="104">
        <f>71016</f>
        <v>71016</v>
      </c>
      <c r="I31" s="105">
        <f>65028</f>
        <v>65028</v>
      </c>
      <c r="J31" s="104">
        <v>3204</v>
      </c>
      <c r="K31" s="105">
        <v>3204</v>
      </c>
      <c r="L31" s="114">
        <f>+H31+J31</f>
        <v>74220</v>
      </c>
      <c r="M31" s="12"/>
      <c r="O31" s="21"/>
      <c r="P31" s="22"/>
      <c r="Q31" s="4"/>
    </row>
    <row r="32" spans="1:17" ht="15.75">
      <c r="A32" s="12"/>
      <c r="B32" s="18" t="s">
        <v>36</v>
      </c>
      <c r="C32" s="19"/>
      <c r="D32" s="19"/>
      <c r="E32" s="19"/>
      <c r="F32" s="98"/>
      <c r="G32" s="15"/>
      <c r="H32" s="84">
        <f>18148</f>
        <v>18148</v>
      </c>
      <c r="I32" s="99">
        <f>5870</f>
        <v>5870</v>
      </c>
      <c r="J32" s="84"/>
      <c r="K32" s="99"/>
      <c r="L32" s="115">
        <f>+H32+J32</f>
        <v>18148</v>
      </c>
      <c r="M32" s="12"/>
      <c r="O32" s="21"/>
      <c r="P32" s="22"/>
      <c r="Q32" s="4"/>
    </row>
    <row r="33" spans="1:17" ht="15.75">
      <c r="A33" s="12"/>
      <c r="B33" s="25" t="s">
        <v>37</v>
      </c>
      <c r="C33" s="26"/>
      <c r="D33" s="26"/>
      <c r="E33" s="26"/>
      <c r="F33" s="27"/>
      <c r="G33" s="15"/>
      <c r="H33" s="109">
        <f>113856</f>
        <v>113856</v>
      </c>
      <c r="I33" s="120">
        <f>23360</f>
        <v>23360</v>
      </c>
      <c r="J33" s="109"/>
      <c r="K33" s="120"/>
      <c r="L33" s="116">
        <f>+H33+J33</f>
        <v>113856</v>
      </c>
      <c r="M33" s="12"/>
      <c r="N33" s="137" t="s">
        <v>42</v>
      </c>
      <c r="O33" s="21" t="s">
        <v>4</v>
      </c>
      <c r="P33" s="22"/>
      <c r="Q33" s="4"/>
    </row>
    <row r="34" spans="1:17" ht="15.75">
      <c r="A34" s="12"/>
      <c r="B34" s="87" t="s">
        <v>31</v>
      </c>
      <c r="C34" s="88"/>
      <c r="D34" s="88"/>
      <c r="E34" s="88"/>
      <c r="F34" s="85"/>
      <c r="G34" s="15"/>
      <c r="H34" s="86">
        <f>+ROUND(+SUM(H30:H33),0)</f>
        <v>1341919</v>
      </c>
      <c r="I34" s="85">
        <f>+ROUND(+SUM(I30:I33),0)</f>
        <v>933442</v>
      </c>
      <c r="J34" s="111">
        <f>+ROUND(+SUM(J30:J33),0)</f>
        <v>555616</v>
      </c>
      <c r="K34" s="90">
        <f>+ROUND(+SUM(K30:K33),0)</f>
        <v>555616</v>
      </c>
      <c r="L34" s="112">
        <f>+ROUND(+SUM(L30:L33),0)</f>
        <v>1897535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 t="str">
        <f>+IF(D36=0,0,"община")</f>
        <v>община</v>
      </c>
      <c r="C36" s="181"/>
      <c r="D36" s="231" t="str">
        <f>+F5</f>
        <v>СИМЕОНОВГРАД</v>
      </c>
      <c r="E36" s="231"/>
      <c r="F36" s="232"/>
      <c r="G36" s="15"/>
      <c r="H36" s="80" t="s">
        <v>18</v>
      </c>
      <c r="I36" s="76"/>
      <c r="J36" s="117" t="s">
        <v>102</v>
      </c>
      <c r="K36" s="110"/>
      <c r="L36" s="223" t="s">
        <v>14</v>
      </c>
      <c r="M36" s="12"/>
    </row>
    <row r="37" spans="1:13" ht="50.25" customHeight="1">
      <c r="A37" s="12"/>
      <c r="B37" s="225" t="s">
        <v>16</v>
      </c>
      <c r="C37" s="226"/>
      <c r="D37" s="226"/>
      <c r="E37" s="226"/>
      <c r="F37" s="227"/>
      <c r="G37" s="15"/>
      <c r="H37" s="82" t="s">
        <v>23</v>
      </c>
      <c r="I37" s="79" t="s">
        <v>12</v>
      </c>
      <c r="J37" s="118" t="s">
        <v>23</v>
      </c>
      <c r="K37" s="79" t="s">
        <v>98</v>
      </c>
      <c r="L37" s="224"/>
      <c r="M37" s="12"/>
    </row>
    <row r="38" spans="1:13" ht="16.5" thickBot="1">
      <c r="A38" s="12"/>
      <c r="B38" s="74"/>
      <c r="C38" s="75"/>
      <c r="D38" s="75"/>
      <c r="E38" s="183" t="str">
        <f>+IF(F38=0,0,"код по ЕБК")</f>
        <v>код по ЕБК</v>
      </c>
      <c r="F38" s="184">
        <f>+L5</f>
        <v>7607</v>
      </c>
      <c r="G38" s="15"/>
      <c r="H38" s="83" t="s">
        <v>0</v>
      </c>
      <c r="I38" s="28" t="s">
        <v>13</v>
      </c>
      <c r="J38" s="119" t="s">
        <v>1</v>
      </c>
      <c r="K38" s="28" t="s">
        <v>27</v>
      </c>
      <c r="L38" s="81" t="s">
        <v>15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110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38</v>
      </c>
      <c r="C41" s="24"/>
      <c r="D41" s="24"/>
      <c r="E41" s="24"/>
      <c r="F41" s="106"/>
      <c r="G41" s="15"/>
      <c r="H41" s="89">
        <f>-13860+13020+840</f>
        <v>0</v>
      </c>
      <c r="I41" s="100">
        <f>-13860+13020+840</f>
        <v>0</v>
      </c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46</v>
      </c>
      <c r="C42" s="102"/>
      <c r="D42" s="102"/>
      <c r="E42" s="102"/>
      <c r="F42" s="103"/>
      <c r="G42" s="15"/>
      <c r="H42" s="104"/>
      <c r="I42" s="105"/>
      <c r="J42" s="104"/>
      <c r="K42" s="105"/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39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40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42</v>
      </c>
      <c r="O44" s="21"/>
      <c r="P44" s="22"/>
      <c r="Q44" s="4"/>
    </row>
    <row r="45" spans="1:17" ht="15.75">
      <c r="A45" s="12"/>
      <c r="B45" s="87" t="s">
        <v>111</v>
      </c>
      <c r="C45" s="88"/>
      <c r="D45" s="88"/>
      <c r="E45" s="88"/>
      <c r="F45" s="85"/>
      <c r="G45" s="15"/>
      <c r="H45" s="86">
        <f>+ROUND(+SUM(H41:H44),0)</f>
        <v>0</v>
      </c>
      <c r="I45" s="85">
        <f>+ROUND(+SUM(I41:I44),0)</f>
        <v>0</v>
      </c>
      <c r="J45" s="111">
        <f>+ROUND(+SUM(J41:J44),0)</f>
        <v>0</v>
      </c>
      <c r="K45" s="90">
        <f>+ROUND(+SUM(K41:K44),0)</f>
        <v>0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109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38</v>
      </c>
      <c r="C48" s="24"/>
      <c r="D48" s="24"/>
      <c r="E48" s="24"/>
      <c r="F48" s="106"/>
      <c r="G48" s="15"/>
      <c r="H48" s="89">
        <f>-7381-188192</f>
        <v>-195573</v>
      </c>
      <c r="I48" s="100">
        <f>-7381+278</f>
        <v>-7103</v>
      </c>
      <c r="J48" s="89"/>
      <c r="K48" s="100"/>
      <c r="L48" s="113">
        <f>+H48+J48</f>
        <v>-195573</v>
      </c>
      <c r="M48" s="12"/>
      <c r="O48" s="21" t="s">
        <v>5</v>
      </c>
      <c r="P48" s="22"/>
      <c r="Q48" s="4"/>
    </row>
    <row r="49" spans="1:17" ht="15.75">
      <c r="A49" s="12"/>
      <c r="B49" s="101" t="s">
        <v>46</v>
      </c>
      <c r="C49" s="102"/>
      <c r="D49" s="102"/>
      <c r="E49" s="102"/>
      <c r="F49" s="103"/>
      <c r="G49" s="15"/>
      <c r="H49" s="104"/>
      <c r="I49" s="105"/>
      <c r="J49" s="104"/>
      <c r="K49" s="105"/>
      <c r="L49" s="114">
        <f>+H49+J49</f>
        <v>0</v>
      </c>
      <c r="M49" s="12"/>
      <c r="O49" s="21"/>
      <c r="P49" s="22"/>
      <c r="Q49" s="4"/>
    </row>
    <row r="50" spans="1:17" ht="15.75">
      <c r="A50" s="12"/>
      <c r="B50" s="18" t="s">
        <v>39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40</v>
      </c>
      <c r="C51" s="26"/>
      <c r="D51" s="26"/>
      <c r="E51" s="26"/>
      <c r="F51" s="27"/>
      <c r="G51" s="15"/>
      <c r="H51" s="109"/>
      <c r="I51" s="120"/>
      <c r="J51" s="109"/>
      <c r="K51" s="120"/>
      <c r="L51" s="116">
        <f>+H51+J51</f>
        <v>0</v>
      </c>
      <c r="M51" s="12"/>
      <c r="N51" s="137" t="s">
        <v>42</v>
      </c>
      <c r="O51" s="21"/>
      <c r="P51" s="22"/>
      <c r="Q51" s="4"/>
    </row>
    <row r="52" spans="1:17" ht="15.75">
      <c r="A52" s="12"/>
      <c r="B52" s="87" t="s">
        <v>112</v>
      </c>
      <c r="C52" s="88"/>
      <c r="D52" s="88"/>
      <c r="E52" s="88"/>
      <c r="F52" s="85"/>
      <c r="G52" s="15"/>
      <c r="H52" s="86">
        <f>+ROUND(+SUM(H48:H51),0)</f>
        <v>-195573</v>
      </c>
      <c r="I52" s="85">
        <f>+ROUND(+SUM(I48:I51),0)</f>
        <v>-7103</v>
      </c>
      <c r="J52" s="111">
        <f>+ROUND(+SUM(J48:J51),0)</f>
        <v>0</v>
      </c>
      <c r="K52" s="90">
        <f>+ROUND(+SUM(K48:K51),0)</f>
        <v>0</v>
      </c>
      <c r="L52" s="112">
        <f>+ROUND(+SUM(L48:L51),0)</f>
        <v>-195573</v>
      </c>
      <c r="M52" s="12"/>
      <c r="N52" s="138">
        <f>+L52-H52-J52</f>
        <v>0</v>
      </c>
      <c r="O52" s="21"/>
      <c r="P52" s="22"/>
      <c r="Q52" s="4"/>
    </row>
    <row r="53" spans="1:17" ht="30.7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114</v>
      </c>
      <c r="C54" s="93"/>
      <c r="D54" s="93"/>
      <c r="E54" s="93"/>
      <c r="F54" s="94"/>
      <c r="G54" s="15"/>
      <c r="H54" s="96">
        <f>+ROUND(+H20+H27-H34+H45+H52,0)</f>
        <v>2012079</v>
      </c>
      <c r="I54" s="94">
        <f>+ROUND(+I20+I27-I34+I45+I52,0)</f>
        <v>1289742</v>
      </c>
      <c r="J54" s="125">
        <f>+ROUND(+J20+J27-J34+J45+J52,0)</f>
        <v>209053</v>
      </c>
      <c r="K54" s="97">
        <f>+ROUND(+K20+K27-K34+K45+K52,0)</f>
        <v>209053</v>
      </c>
      <c r="L54" s="95">
        <f>+ROUND(+L20+L27-L34+L45+L52,0)</f>
        <v>2221132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62</v>
      </c>
      <c r="C55" s="127"/>
      <c r="D55" s="127"/>
      <c r="E55" s="127"/>
      <c r="F55" s="128"/>
      <c r="G55" s="15"/>
      <c r="H55" s="140">
        <f>+ROUND(+H16+H23-H30+H41+H48,0)</f>
        <v>1373981</v>
      </c>
      <c r="I55" s="141">
        <f>+ROUND(+I16+I23-I30+I41+I48,0)</f>
        <v>691344</v>
      </c>
      <c r="J55" s="140">
        <f>+ROUND(+J16+J23-J30+J41+J48,0)</f>
        <v>206053</v>
      </c>
      <c r="K55" s="141">
        <f>+ROUND(+K16+K23-K30+K41+K48,0)</f>
        <v>206053</v>
      </c>
      <c r="L55" s="132">
        <f>+ROUND(+H55+J55,0)</f>
        <v>1580034</v>
      </c>
      <c r="M55" s="12"/>
      <c r="N55" s="135">
        <f>+L55-(L16+L23-L30+L41+L48)</f>
        <v>0</v>
      </c>
      <c r="O55" s="21"/>
      <c r="P55" s="22"/>
      <c r="Q55" s="4"/>
    </row>
    <row r="56" spans="1:17" ht="15.75">
      <c r="A56" s="12"/>
      <c r="B56" s="101" t="s">
        <v>63</v>
      </c>
      <c r="C56" s="102"/>
      <c r="D56" s="102"/>
      <c r="E56" s="102"/>
      <c r="F56" s="103"/>
      <c r="G56" s="15"/>
      <c r="H56" s="142">
        <f aca="true" t="shared" si="0" ref="H56:I58">+ROUND(+H17+H24-H31+H42+H49,0)</f>
        <v>603618</v>
      </c>
      <c r="I56" s="143">
        <f t="shared" si="0"/>
        <v>593598</v>
      </c>
      <c r="J56" s="142">
        <f aca="true" t="shared" si="1" ref="J56:K58">+ROUND(+J17+J24-J31+J42+J49,0)</f>
        <v>3000</v>
      </c>
      <c r="K56" s="143">
        <f t="shared" si="1"/>
        <v>3000</v>
      </c>
      <c r="L56" s="114">
        <f>+ROUND(+H56+J56,0)</f>
        <v>606618</v>
      </c>
      <c r="M56" s="12"/>
      <c r="N56" s="136">
        <f>+L56-(L17+L24-L31+L42+L49)</f>
        <v>0</v>
      </c>
      <c r="O56" s="21"/>
      <c r="P56" s="22"/>
      <c r="Q56" s="4"/>
    </row>
    <row r="57" spans="1:17" ht="15.75">
      <c r="A57" s="12"/>
      <c r="B57" s="18" t="s">
        <v>64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+L57-(L18+L25-L32+L43+L50)</f>
        <v>0</v>
      </c>
      <c r="O57" s="21"/>
      <c r="P57" s="22"/>
      <c r="Q57" s="4"/>
    </row>
    <row r="58" spans="1:17" ht="16.5" thickBot="1">
      <c r="A58" s="12"/>
      <c r="B58" s="129" t="s">
        <v>65</v>
      </c>
      <c r="C58" s="130"/>
      <c r="D58" s="130"/>
      <c r="E58" s="130"/>
      <c r="F58" s="131"/>
      <c r="G58" s="15"/>
      <c r="H58" s="146">
        <f t="shared" si="0"/>
        <v>34480</v>
      </c>
      <c r="I58" s="147">
        <f t="shared" si="0"/>
        <v>4800</v>
      </c>
      <c r="J58" s="146">
        <f t="shared" si="1"/>
        <v>0</v>
      </c>
      <c r="K58" s="147">
        <f t="shared" si="1"/>
        <v>0</v>
      </c>
      <c r="L58" s="133">
        <f>+ROUND(+H58+J58,0)</f>
        <v>34480</v>
      </c>
      <c r="M58" s="12"/>
      <c r="N58" s="151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42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12" t="s">
        <v>187</v>
      </c>
      <c r="C61" s="213"/>
      <c r="D61" s="213"/>
      <c r="E61" s="213"/>
      <c r="F61" s="214"/>
      <c r="G61" s="15"/>
      <c r="H61" s="196" t="s">
        <v>181</v>
      </c>
      <c r="I61" s="196" t="s">
        <v>182</v>
      </c>
      <c r="J61" s="134"/>
      <c r="K61" s="134"/>
      <c r="L61" s="134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15"/>
      <c r="C62" s="216"/>
      <c r="D62" s="216"/>
      <c r="E62" s="216"/>
      <c r="F62" s="217"/>
      <c r="G62" s="7"/>
      <c r="H62" s="198">
        <v>4281487</v>
      </c>
      <c r="I62" s="198">
        <v>1907756</v>
      </c>
      <c r="J62" s="134"/>
      <c r="K62" s="134"/>
      <c r="L62" s="134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115</v>
      </c>
      <c r="C63" s="5"/>
      <c r="D63" s="5"/>
      <c r="E63" s="5"/>
      <c r="F63" s="5"/>
      <c r="G63" s="7"/>
      <c r="H63" s="5"/>
      <c r="I63" s="5"/>
      <c r="J63" s="91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28" t="s">
        <v>41</v>
      </c>
      <c r="C66" s="228"/>
      <c r="D66" s="11">
        <v>30092017</v>
      </c>
      <c r="E66" s="9" t="s">
        <v>28</v>
      </c>
      <c r="F66" s="91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89B" sheet="1" objects="1" scenarios="1"/>
  <mergeCells count="12">
    <mergeCell ref="B66:C66"/>
    <mergeCell ref="E8:F8"/>
    <mergeCell ref="L36:L37"/>
    <mergeCell ref="B37:F37"/>
    <mergeCell ref="D36:F36"/>
    <mergeCell ref="B61:F62"/>
    <mergeCell ref="I8:K8"/>
    <mergeCell ref="E6:F6"/>
    <mergeCell ref="F5:J5"/>
    <mergeCell ref="L11:L12"/>
    <mergeCell ref="B12:F12"/>
    <mergeCell ref="J6:L6"/>
  </mergeCells>
  <conditionalFormatting sqref="J54 L54 H54">
    <cfRule type="cellIs" priority="6" dxfId="0" operator="lessThan" stopIfTrue="1">
      <formula>0</formula>
    </cfRule>
  </conditionalFormatting>
  <conditionalFormatting sqref="H59:L59 H15:K15 H22:K22 H29:K29">
    <cfRule type="cellIs" priority="7" dxfId="0" operator="equal" stopIfTrue="1">
      <formula>"НЕРАВНЕНИЕ!"</formula>
    </cfRule>
  </conditionalFormatting>
  <conditionalFormatting sqref="I54">
    <cfRule type="cellIs" priority="8" dxfId="0" operator="lessThan" stopIfTrue="1">
      <formula>0</formula>
    </cfRule>
    <cfRule type="cellIs" priority="9" dxfId="0" operator="greaterThan" stopIfTrue="1">
      <formula>$H$54</formula>
    </cfRule>
  </conditionalFormatting>
  <conditionalFormatting sqref="H60:L60">
    <cfRule type="cellIs" priority="10" dxfId="0" operator="notEqual" stopIfTrue="1">
      <formula>0</formula>
    </cfRule>
  </conditionalFormatting>
  <conditionalFormatting sqref="K54">
    <cfRule type="cellIs" priority="11" dxfId="0" operator="lessThan" stopIfTrue="1">
      <formula>0</formula>
    </cfRule>
    <cfRule type="cellIs" priority="12" dxfId="0" operator="greaterThan" stopIfTrue="1">
      <formula>$J$54</formula>
    </cfRule>
  </conditionalFormatting>
  <conditionalFormatting sqref="D36:F36">
    <cfRule type="cellIs" priority="13" dxfId="4" operator="equal" stopIfTrue="1">
      <formula>0</formula>
    </cfRule>
  </conditionalFormatting>
  <conditionalFormatting sqref="B36 E38:F38">
    <cfRule type="cellIs" priority="14" dxfId="11" operator="equal" stopIfTrue="1">
      <formula>0</formula>
    </cfRule>
  </conditionalFormatting>
  <conditionalFormatting sqref="J6 I8:K8 E6:F6">
    <cfRule type="cellIs" priority="15" dxfId="10" operator="equal" stopIfTrue="1">
      <formula>0</formula>
    </cfRule>
  </conditionalFormatting>
  <conditionalFormatting sqref="J61:L62">
    <cfRule type="cellIs" priority="5" dxfId="0" operator="not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4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textLength" allowBlank="1" showErrorMessage="1" prompt="В тази клетка  се въвежда текст с максимално допустима дължина от 50 символа!" error="В тази клетка  се въвежда текст с максимално допустима дължина от 50 символа!" sqref="F5:J5">
      <formula1>3</formula1>
      <formula2>50</formula2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2" right="0.17" top="0.4" bottom="0.19" header="0.17" footer="0.16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3">
      <selection activeCell="J24" sqref="J24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29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103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50</v>
      </c>
      <c r="E6" s="15"/>
      <c r="F6" s="233" t="str">
        <f>+Commitment!F5</f>
        <v>СИМЕОНОВГРАД</v>
      </c>
      <c r="G6" s="234"/>
      <c r="H6" s="234"/>
      <c r="I6" s="234"/>
      <c r="J6" s="235"/>
      <c r="K6" s="15" t="s">
        <v>48</v>
      </c>
      <c r="L6" s="172">
        <f>+Commitment!L5</f>
        <v>7607</v>
      </c>
      <c r="M6" s="12"/>
    </row>
    <row r="7" spans="1:13" ht="15.75">
      <c r="A7" s="12"/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21</v>
      </c>
      <c r="E9" s="236" t="str">
        <f>+Commitment!E8</f>
        <v>3 0   С Е П Т Е М В Р И</v>
      </c>
      <c r="F9" s="237"/>
      <c r="G9" s="12"/>
      <c r="H9" s="171">
        <f>+Commitment!H8</f>
        <v>2017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ОБЩИНСКИ БЮДЖЕТ</v>
      </c>
      <c r="I12" s="76"/>
      <c r="J12" s="117" t="str">
        <f>+Commitment!J11</f>
        <v>С/КИ за СРЕДСТВА от ЕС</v>
      </c>
      <c r="K12" s="110"/>
      <c r="L12" s="223" t="s">
        <v>101</v>
      </c>
      <c r="M12" s="12"/>
    </row>
    <row r="13" spans="1:13" ht="50.25" customHeight="1">
      <c r="A13" s="12"/>
      <c r="B13" s="225" t="s">
        <v>99</v>
      </c>
      <c r="C13" s="226"/>
      <c r="D13" s="226"/>
      <c r="E13" s="226"/>
      <c r="F13" s="227"/>
      <c r="G13" s="15"/>
      <c r="H13" s="82" t="s">
        <v>100</v>
      </c>
      <c r="I13" s="79" t="str">
        <f>+Commitment!I12</f>
        <v>в т. ч. за МЕСТНИ ДЕЙНОСТИ</v>
      </c>
      <c r="J13" s="118" t="str">
        <f>+H13</f>
        <v>ОБЩО НОВИ ЗАДЪЛЖЕНИЯ ЗА РАЗХОДИ</v>
      </c>
      <c r="K13" s="79" t="str">
        <f>+Commitment!K12</f>
        <v>в т. ч. за СЕС   - КСФ и РА (сметки 7443)</v>
      </c>
      <c r="L13" s="224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13</v>
      </c>
      <c r="J14" s="119" t="s">
        <v>1</v>
      </c>
      <c r="K14" s="28" t="s">
        <v>27</v>
      </c>
      <c r="L14" s="81" t="s">
        <v>15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104</v>
      </c>
      <c r="C16" s="24"/>
      <c r="D16" s="24"/>
      <c r="E16" s="24"/>
      <c r="F16" s="106"/>
      <c r="G16" s="15"/>
      <c r="H16" s="89">
        <f>719490+21070+377569</f>
        <v>1118129</v>
      </c>
      <c r="I16" s="100">
        <f>464435+21070+103806</f>
        <v>589311</v>
      </c>
      <c r="J16" s="89">
        <v>552412</v>
      </c>
      <c r="K16" s="100">
        <v>552412</v>
      </c>
      <c r="L16" s="113">
        <f>+H16+J16</f>
        <v>1670541</v>
      </c>
      <c r="M16" s="12"/>
      <c r="P16" s="22"/>
      <c r="Q16" s="4"/>
      <c r="S16" s="21" t="s">
        <v>6</v>
      </c>
    </row>
    <row r="17" spans="1:19" ht="15.75">
      <c r="A17" s="12"/>
      <c r="B17" s="101" t="s">
        <v>105</v>
      </c>
      <c r="C17" s="102"/>
      <c r="D17" s="102"/>
      <c r="E17" s="102"/>
      <c r="F17" s="103"/>
      <c r="G17" s="15"/>
      <c r="H17" s="104">
        <f>41976</f>
        <v>41976</v>
      </c>
      <c r="I17" s="105">
        <f>35988</f>
        <v>35988</v>
      </c>
      <c r="J17" s="104">
        <f>3204</f>
        <v>3204</v>
      </c>
      <c r="K17" s="105">
        <v>3204</v>
      </c>
      <c r="L17" s="114">
        <f>+H17+J17</f>
        <v>45180</v>
      </c>
      <c r="M17" s="12"/>
      <c r="P17" s="22"/>
      <c r="Q17" s="4"/>
      <c r="S17" s="21" t="s">
        <v>5</v>
      </c>
    </row>
    <row r="18" spans="1:19" ht="15.75">
      <c r="A18" s="12"/>
      <c r="B18" s="18" t="s">
        <v>106</v>
      </c>
      <c r="C18" s="19"/>
      <c r="D18" s="19"/>
      <c r="E18" s="19"/>
      <c r="F18" s="98"/>
      <c r="G18" s="15"/>
      <c r="H18" s="84">
        <f>18148</f>
        <v>18148</v>
      </c>
      <c r="I18" s="99">
        <f>4885</f>
        <v>4885</v>
      </c>
      <c r="J18" s="84"/>
      <c r="K18" s="99"/>
      <c r="L18" s="115">
        <f>+H18+J18</f>
        <v>18148</v>
      </c>
      <c r="M18" s="12"/>
      <c r="P18" s="22"/>
      <c r="Q18" s="4"/>
      <c r="S18" s="21" t="s">
        <v>4</v>
      </c>
    </row>
    <row r="19" spans="1:19" ht="15.75">
      <c r="A19" s="12"/>
      <c r="B19" s="25" t="s">
        <v>107</v>
      </c>
      <c r="C19" s="26"/>
      <c r="D19" s="26"/>
      <c r="E19" s="26"/>
      <c r="F19" s="27"/>
      <c r="G19" s="15"/>
      <c r="H19" s="109">
        <f>113856</f>
        <v>113856</v>
      </c>
      <c r="I19" s="120">
        <f>17560</f>
        <v>17560</v>
      </c>
      <c r="J19" s="109"/>
      <c r="K19" s="120"/>
      <c r="L19" s="116">
        <f>+H19+J19</f>
        <v>113856</v>
      </c>
      <c r="M19" s="12"/>
      <c r="N19" s="137" t="s">
        <v>42</v>
      </c>
      <c r="P19" s="22"/>
      <c r="Q19" s="4"/>
      <c r="S19" s="21" t="s">
        <v>3</v>
      </c>
    </row>
    <row r="20" spans="1:19" ht="16.5" thickBot="1">
      <c r="A20" s="12"/>
      <c r="B20" s="87" t="s">
        <v>108</v>
      </c>
      <c r="C20" s="175"/>
      <c r="D20" s="175"/>
      <c r="E20" s="175"/>
      <c r="F20" s="176"/>
      <c r="G20" s="15"/>
      <c r="H20" s="177">
        <f>+ROUND(+SUM(H16:H19),0)</f>
        <v>1292109</v>
      </c>
      <c r="I20" s="176">
        <f>+ROUND(+SUM(I16:I19),0)</f>
        <v>647744</v>
      </c>
      <c r="J20" s="125">
        <f>+ROUND(+SUM(J16:J19),0)</f>
        <v>555616</v>
      </c>
      <c r="K20" s="97">
        <f>+ROUND(+SUM(K16:K19),0)</f>
        <v>555616</v>
      </c>
      <c r="L20" s="178">
        <f>+ROUND(+SUM(L16:L19),0)</f>
        <v>1847725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12" t="s">
        <v>188</v>
      </c>
      <c r="C24" s="213"/>
      <c r="D24" s="213"/>
      <c r="E24" s="213"/>
      <c r="F24" s="214"/>
      <c r="G24" s="15"/>
      <c r="H24" s="196" t="s">
        <v>181</v>
      </c>
      <c r="I24" s="196" t="s">
        <v>182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15"/>
      <c r="C25" s="216"/>
      <c r="D25" s="216"/>
      <c r="E25" s="216"/>
      <c r="F25" s="217"/>
      <c r="G25" s="7"/>
      <c r="H25" s="198">
        <v>3750088</v>
      </c>
      <c r="I25" s="198">
        <v>1292109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43</v>
      </c>
      <c r="C27" s="5"/>
      <c r="D27" s="5"/>
      <c r="E27" s="5"/>
      <c r="F27" s="5"/>
      <c r="G27" s="7"/>
      <c r="H27" s="5"/>
      <c r="I27" s="5"/>
      <c r="J27" s="91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28" t="s">
        <v>41</v>
      </c>
      <c r="C30" s="228"/>
      <c r="D30" s="179">
        <f>+Commitment!D66</f>
        <v>30092017</v>
      </c>
      <c r="E30" s="9" t="s">
        <v>28</v>
      </c>
      <c r="F30" s="91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 objects="1" scenarios="1"/>
  <mergeCells count="6">
    <mergeCell ref="F6:J6"/>
    <mergeCell ref="L12:L13"/>
    <mergeCell ref="B13:F13"/>
    <mergeCell ref="B30:C30"/>
    <mergeCell ref="E9:F9"/>
    <mergeCell ref="B24:F25"/>
  </mergeCells>
  <conditionalFormatting sqref="E9:F9 H9 F6:J6 L6 D30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2017-10-17T13:42:37Z</cp:lastPrinted>
  <dcterms:created xsi:type="dcterms:W3CDTF">2011-03-16T13:07:30Z</dcterms:created>
  <dcterms:modified xsi:type="dcterms:W3CDTF">2017-10-18T06:51:02Z</dcterms:modified>
  <cp:category/>
  <cp:version/>
  <cp:contentType/>
  <cp:contentStatus/>
</cp:coreProperties>
</file>