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<sst xmlns="http://schemas.openxmlformats.org/spreadsheetml/2006/main" count="2856" uniqueCount="2075">
  <si>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</si>
  <si>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</si>
  <si>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</si>
  <si>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</si>
  <si>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</si>
  <si>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</si>
  <si>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</si>
  <si>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</si>
  <si>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</si>
  <si>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</si>
  <si>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</si>
  <si>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</si>
  <si>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</si>
  <si>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</si>
  <si>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</si>
  <si>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</si>
  <si>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</si>
  <si>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</si>
  <si>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</si>
  <si>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</si>
  <si>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</si>
  <si>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</si>
  <si>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</si>
  <si>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</si>
  <si>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</si>
  <si>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</si>
  <si>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</si>
  <si>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</si>
  <si>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</si>
  <si>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</si>
  <si>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</si>
  <si>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</si>
  <si>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</si>
  <si>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</si>
  <si>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</si>
  <si>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</si>
  <si>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</si>
  <si>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</si>
  <si>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</si>
  <si>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</si>
  <si>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</si>
  <si>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</si>
  <si>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</si>
  <si>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</si>
  <si>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</si>
  <si>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</si>
  <si>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</si>
  <si>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</si>
  <si>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</si>
  <si>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</si>
  <si>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</si>
  <si>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</si>
  <si>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</si>
  <si>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</si>
  <si>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</si>
  <si>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</si>
  <si>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</si>
  <si>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</si>
  <si>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</si>
  <si>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</si>
  <si>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</si>
  <si>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</si>
  <si>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</si>
  <si>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</si>
  <si>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</si>
  <si>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</si>
  <si>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</si>
  <si>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</si>
  <si>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</si>
  <si>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</si>
  <si>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</si>
  <si>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</si>
  <si>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</si>
  <si>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</si>
  <si>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</si>
  <si>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</si>
  <si>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</si>
  <si>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</si>
  <si>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</si>
  <si>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</si>
  <si>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</si>
  <si>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</si>
  <si>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</si>
  <si>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</si>
  <si>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</si>
  <si>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</si>
  <si>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</si>
  <si>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</si>
  <si>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</si>
  <si>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</si>
  <si>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</si>
  <si>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</si>
  <si>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</si>
  <si>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</si>
  <si>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</si>
  <si>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</si>
  <si>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</si>
  <si>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</si>
  <si>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</si>
  <si>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</si>
  <si>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</si>
  <si>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</si>
  <si>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</si>
  <si>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</si>
  <si>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</si>
  <si>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</si>
  <si>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</si>
  <si>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</si>
  <si>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</si>
  <si>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</si>
  <si>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</si>
  <si>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</si>
  <si>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</si>
  <si>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</si>
  <si>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</si>
  <si>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</si>
  <si>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</si>
  <si>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</si>
  <si>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</si>
  <si>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</si>
  <si>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</si>
  <si>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</si>
  <si>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</si>
  <si>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</si>
  <si>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</si>
  <si>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</si>
  <si>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</si>
  <si>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</si>
  <si>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</si>
  <si>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</si>
  <si>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</si>
  <si>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</si>
  <si>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</si>
  <si>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</si>
  <si>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</si>
  <si>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</si>
  <si>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</si>
  <si>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</si>
  <si>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</si>
  <si>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</si>
  <si>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</si>
  <si>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</si>
  <si>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</si>
  <si>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</si>
  <si>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</si>
  <si>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</si>
  <si>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</si>
  <si>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</si>
  <si>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</si>
  <si>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</si>
  <si>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</si>
  <si>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</si>
  <si>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</si>
  <si>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</si>
  <si>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</si>
  <si>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</si>
  <si>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</si>
  <si>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</si>
  <si>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</si>
  <si>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</si>
  <si>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</si>
  <si>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</si>
  <si>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</si>
  <si>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</si>
  <si>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</si>
  <si>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</si>
  <si>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</si>
  <si>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</si>
  <si>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</si>
  <si>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</si>
  <si>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</si>
  <si>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</si>
  <si>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</si>
  <si>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</si>
  <si>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</si>
  <si>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</si>
  <si>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</si>
  <si>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</si>
  <si>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</si>
  <si>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</si>
  <si>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</si>
  <si>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</si>
  <si>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</si>
  <si>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</si>
  <si>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</si>
  <si>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</si>
  <si>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</si>
  <si>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</si>
  <si>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</si>
  <si>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</si>
  <si>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</si>
  <si>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</si>
  <si>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</si>
  <si>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</si>
  <si>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</si>
  <si>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</si>
  <si>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</si>
  <si>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</si>
  <si>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</si>
  <si>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</si>
  <si>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</si>
  <si>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</si>
  <si>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</si>
  <si>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</si>
  <si>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</si>
  <si>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</si>
  <si>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</si>
  <si>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</si>
  <si>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</si>
  <si>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</si>
  <si>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</si>
  <si>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</si>
  <si>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</si>
  <si>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</si>
  <si>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</si>
  <si>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</si>
  <si>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</si>
  <si>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</si>
  <si>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</si>
  <si>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</si>
  <si>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</si>
  <si>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</si>
  <si>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</si>
  <si>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</si>
  <si>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</si>
  <si>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</si>
  <si>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</si>
  <si>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</si>
  <si>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</si>
  <si>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</si>
  <si>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</si>
  <si>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</si>
  <si>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</si>
  <si>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</si>
  <si>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</si>
  <si>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</si>
  <si>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</si>
  <si>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</si>
  <si>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</si>
  <si>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</si>
  <si>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</si>
  <si>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</si>
  <si>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</si>
  <si>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</si>
  <si>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</si>
  <si>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</si>
  <si>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</si>
  <si>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</si>
  <si>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</si>
  <si>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</si>
  <si>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</si>
  <si>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</si>
  <si>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</si>
  <si>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</si>
  <si>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</si>
  <si>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</si>
  <si>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</si>
  <si>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</si>
  <si>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</si>
  <si>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</si>
  <si>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</si>
  <si>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</si>
  <si>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</si>
  <si>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</si>
  <si>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</si>
  <si>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</si>
  <si>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</si>
  <si>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</si>
  <si>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</si>
  <si>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</si>
  <si>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</si>
  <si>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</si>
  <si>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</si>
  <si>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</si>
  <si>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</si>
  <si>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</si>
  <si>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</si>
  <si>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</si>
  <si>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</si>
  <si>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</si>
  <si>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</si>
  <si>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</si>
  <si>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</si>
  <si>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</si>
  <si>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</si>
  <si>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</si>
  <si>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</si>
  <si>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</si>
  <si>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</si>
  <si>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</si>
  <si>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</si>
  <si>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</si>
  <si>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</si>
  <si>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</si>
  <si>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</si>
  <si>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</si>
  <si>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</si>
  <si>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</si>
  <si>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</si>
  <si>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</si>
  <si>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</si>
  <si>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</si>
  <si>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</si>
  <si>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</si>
  <si>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</si>
  <si>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</si>
  <si>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</si>
  <si>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</si>
  <si>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</si>
  <si>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</si>
  <si>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</si>
  <si>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</si>
  <si>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</si>
  <si>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</si>
  <si>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</si>
  <si>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</si>
  <si>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</si>
  <si>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</si>
  <si>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</si>
  <si>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</si>
  <si>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</si>
  <si>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</si>
  <si>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</si>
  <si>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</si>
  <si>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</si>
  <si>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</si>
  <si>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</si>
  <si>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</si>
  <si>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</si>
  <si>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</si>
  <si>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</si>
  <si>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</si>
  <si>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</si>
  <si>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</si>
  <si>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</si>
  <si>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</si>
  <si>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</si>
  <si>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</si>
  <si>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</si>
  <si>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</si>
  <si>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</si>
  <si>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</si>
  <si>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</si>
  <si>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</si>
  <si>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</si>
  <si>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</si>
  <si>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</si>
  <si>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</si>
  <si>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</si>
  <si>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</si>
  <si>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</si>
  <si>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</si>
  <si>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</si>
  <si>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</si>
  <si>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</si>
  <si>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</si>
  <si>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</si>
  <si>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</si>
  <si>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</si>
  <si>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</si>
  <si>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</si>
  <si>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</si>
  <si>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</si>
  <si>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</si>
  <si>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</si>
  <si>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</si>
  <si>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</si>
  <si>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</si>
  <si>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</si>
  <si>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</si>
  <si>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</si>
  <si>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</si>
  <si>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</si>
  <si>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</si>
  <si>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</si>
  <si>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</si>
  <si>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</si>
  <si>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</si>
  <si>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</si>
  <si>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</si>
  <si>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</si>
  <si>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</si>
  <si>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</si>
  <si>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</si>
  <si>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</si>
  <si>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</si>
  <si>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</si>
  <si>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</si>
  <si>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</si>
  <si>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</si>
  <si>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</si>
  <si>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</si>
  <si>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</si>
  <si>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</si>
  <si>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</si>
  <si>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</si>
  <si>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</si>
  <si>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</si>
  <si>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</si>
  <si>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</si>
  <si>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</si>
  <si>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</si>
  <si>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</si>
  <si>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</si>
  <si>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</si>
  <si>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</si>
  <si>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</si>
  <si>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</si>
  <si>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</si>
  <si>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</si>
  <si>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</si>
  <si>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</si>
  <si>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</si>
  <si>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</si>
  <si>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</si>
  <si>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</si>
  <si>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</si>
  <si>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</si>
  <si>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</si>
  <si>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</si>
  <si>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</si>
  <si>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</si>
  <si>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</si>
  <si>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</si>
  <si>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</si>
  <si>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</si>
  <si>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</si>
  <si>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</si>
  <si>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</si>
  <si>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</si>
  <si>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</si>
  <si>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</si>
  <si>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</si>
  <si>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</si>
  <si>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</si>
  <si>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</si>
  <si>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</si>
  <si>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</si>
  <si>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</si>
  <si>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</si>
  <si>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</si>
  <si>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</si>
  <si>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</si>
  <si>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</si>
  <si>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</si>
  <si>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</si>
  <si>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</si>
  <si>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</si>
  <si>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</si>
  <si>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</si>
  <si>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</si>
  <si>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</si>
  <si>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</si>
  <si>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</si>
  <si>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</si>
  <si>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</si>
  <si>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</si>
  <si>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</si>
  <si>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</si>
  <si>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</si>
  <si>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</si>
  <si>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</si>
  <si>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</si>
  <si>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</si>
  <si>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</si>
  <si>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</si>
  <si>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</si>
  <si>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</si>
  <si>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</si>
  <si>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</si>
  <si>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</si>
  <si>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</si>
  <si>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</si>
  <si>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</si>
  <si>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</si>
  <si>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</si>
  <si>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</si>
  <si>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</si>
  <si>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</si>
  <si>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</si>
  <si>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</si>
  <si>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</si>
  <si>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</si>
  <si>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</si>
  <si>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</si>
  <si>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</si>
  <si>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</si>
  <si>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</si>
  <si>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</si>
  <si>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</si>
  <si>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</si>
  <si>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</si>
  <si>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</si>
  <si>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</si>
  <si>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</si>
  <si>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</si>
  <si>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</si>
  <si>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</si>
  <si>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</si>
  <si>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</si>
  <si>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</si>
  <si>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</si>
  <si>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</si>
  <si>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</si>
  <si>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</si>
  <si>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</si>
  <si>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</si>
  <si>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</si>
  <si>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</si>
  <si>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</si>
  <si>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</si>
  <si>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</si>
  <si>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</si>
  <si>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</si>
  <si>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</si>
  <si>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</si>
  <si>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</si>
  <si>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</si>
  <si>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</si>
  <si>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</si>
  <si>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</si>
  <si>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</si>
  <si>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</si>
  <si>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</si>
  <si>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</si>
  <si>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</si>
  <si>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</si>
  <si>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</si>
  <si>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</si>
  <si>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</si>
  <si>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</si>
  <si>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</si>
  <si>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</si>
  <si>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</si>
  <si>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</si>
  <si>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</si>
  <si>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</si>
  <si>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</si>
  <si>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</si>
  <si>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</si>
  <si>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</si>
  <si>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</si>
  <si>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</si>
  <si>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</si>
  <si>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</si>
  <si>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</si>
  <si>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</si>
  <si>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</si>
  <si>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</si>
  <si>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</si>
  <si>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</si>
  <si>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</si>
  <si>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</si>
  <si>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</si>
  <si>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</si>
  <si>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</si>
  <si>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</si>
  <si>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</si>
  <si>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</si>
  <si>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</si>
  <si>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</si>
  <si>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</si>
  <si>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</si>
  <si>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</si>
  <si>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</si>
  <si>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</si>
  <si>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</si>
  <si>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</si>
  <si>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</si>
  <si>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</si>
  <si>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</si>
  <si>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</si>
  <si>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</si>
  <si>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</si>
  <si>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</si>
  <si>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</si>
  <si>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</si>
  <si>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</si>
  <si>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</si>
  <si>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</si>
  <si>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</si>
  <si>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</si>
  <si>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</si>
  <si>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</si>
  <si>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</si>
  <si>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</si>
  <si>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</si>
  <si>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</si>
  <si>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</si>
  <si>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</si>
  <si>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</si>
  <si>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</si>
  <si>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</si>
  <si>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</si>
  <si>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</si>
  <si>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</si>
  <si>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</si>
  <si>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</si>
  <si>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</si>
  <si>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</si>
  <si>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</si>
  <si>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</si>
  <si>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</si>
  <si>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</si>
  <si>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</si>
  <si>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</si>
  <si>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</si>
  <si>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</si>
  <si>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</si>
  <si>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</si>
  <si>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</si>
  <si>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</si>
  <si>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</si>
  <si>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</si>
  <si>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</si>
  <si>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</si>
  <si>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</si>
  <si>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</si>
  <si>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</si>
  <si>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</si>
  <si>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</si>
  <si>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</si>
  <si>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</si>
  <si>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</si>
  <si>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</si>
  <si>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</si>
  <si>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</si>
  <si>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</si>
  <si>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</si>
  <si>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</si>
  <si>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</si>
  <si>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</si>
  <si>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</si>
  <si>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</si>
  <si>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</si>
  <si>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</si>
  <si>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</si>
  <si>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</si>
  <si>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</si>
  <si>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</si>
  <si>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</si>
  <si>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</si>
  <si>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</si>
  <si>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</si>
  <si>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</si>
  <si>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</si>
  <si>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</si>
  <si>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</si>
  <si>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</si>
  <si>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</si>
  <si>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</si>
  <si>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</si>
  <si>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</si>
  <si>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</si>
  <si>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</si>
  <si>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</si>
  <si>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</si>
  <si>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</si>
  <si>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</si>
  <si>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</si>
  <si>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</si>
  <si>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</si>
  <si>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</si>
  <si>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</si>
  <si>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</si>
  <si>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</si>
  <si>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</si>
  <si>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</si>
  <si>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</si>
  <si>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</si>
  <si>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</si>
  <si>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</si>
  <si>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</si>
  <si>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</si>
  <si>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</si>
  <si>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</si>
  <si>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</si>
  <si>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</si>
  <si>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</si>
  <si>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</si>
  <si>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</si>
  <si>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</si>
  <si>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</si>
  <si>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</si>
  <si>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</si>
  <si>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</si>
  <si>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</si>
  <si>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</si>
  <si>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</si>
  <si>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</si>
  <si>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</si>
  <si>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</si>
  <si>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</si>
  <si>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</si>
  <si>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</si>
  <si>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</si>
  <si>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</si>
  <si>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</si>
  <si>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</si>
  <si>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</si>
  <si>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</si>
  <si>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</si>
  <si>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</si>
  <si>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</si>
  <si>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</si>
  <si>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</si>
  <si>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</si>
  <si>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</si>
  <si>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</si>
  <si>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</si>
  <si>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</si>
  <si>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</si>
  <si>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</si>
  <si>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</si>
  <si>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</si>
  <si>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</si>
  <si>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</si>
  <si>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</si>
  <si>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</si>
  <si>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</si>
  <si>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</si>
  <si>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</si>
  <si>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</si>
  <si>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</si>
  <si>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</si>
  <si>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</si>
  <si>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</si>
  <si>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</si>
  <si>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</si>
  <si>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</si>
  <si>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</si>
  <si>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</si>
  <si>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</si>
  <si>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</si>
  <si>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</si>
  <si>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</si>
  <si>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</si>
  <si>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</si>
  <si>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</si>
  <si>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</si>
  <si>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</si>
  <si>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</si>
  <si>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</si>
  <si>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</si>
  <si>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</si>
  <si>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</si>
  <si>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</si>
  <si>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</si>
  <si>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</si>
  <si>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</si>
  <si>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</si>
  <si>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</si>
  <si>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</si>
  <si>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</si>
  <si>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</si>
  <si>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</si>
  <si>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</si>
  <si>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</si>
  <si>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</si>
  <si>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</si>
  <si>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</si>
  <si>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</si>
  <si>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</si>
  <si>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</si>
  <si>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</si>
  <si>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</si>
  <si>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</si>
  <si>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</si>
  <si>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</si>
  <si>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</si>
  <si>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</si>
  <si>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</si>
  <si>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</si>
  <si>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</si>
  <si>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</si>
  <si>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</si>
  <si>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</si>
  <si>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</si>
  <si>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</si>
  <si>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</si>
  <si>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</si>
  <si>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</si>
  <si>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</si>
  <si>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</si>
  <si>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</si>
  <si>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</si>
  <si>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</si>
  <si>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</si>
  <si>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</si>
  <si>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</si>
  <si>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</si>
  <si>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</si>
  <si>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</si>
  <si>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</si>
  <si>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</si>
  <si>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</si>
  <si>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</si>
  <si>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</si>
  <si>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</si>
  <si>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</si>
  <si>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</si>
  <si>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</si>
  <si>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</si>
  <si>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</si>
  <si>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</si>
  <si>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</si>
  <si>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</si>
  <si>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</si>
  <si>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</si>
  <si>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</si>
  <si>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</si>
  <si>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</si>
  <si>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</si>
  <si>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</si>
  <si>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</si>
  <si>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</si>
  <si>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</si>
  <si>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</si>
  <si>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</si>
  <si>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</si>
  <si>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</si>
  <si>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</si>
  <si>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</si>
  <si>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</si>
  <si>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</si>
  <si>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</si>
  <si>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</si>
  <si>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</si>
  <si>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</si>
  <si>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</si>
  <si>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</si>
  <si>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</si>
  <si>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</si>
  <si>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</si>
  <si>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</si>
  <si>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</si>
  <si>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</si>
  <si>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</si>
  <si>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</si>
  <si>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</si>
  <si>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</si>
  <si>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</si>
  <si>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</si>
  <si>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</si>
  <si>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</si>
  <si>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</si>
  <si>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</si>
  <si>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</si>
  <si>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</si>
  <si>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</si>
  <si>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</si>
  <si>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</si>
  <si>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</si>
  <si>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</si>
  <si>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</si>
  <si>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</si>
  <si>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</si>
  <si>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</si>
  <si>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</si>
  <si>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</si>
  <si>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</si>
  <si>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</si>
  <si>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</si>
  <si>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</si>
  <si>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</si>
  <si>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</si>
  <si>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</si>
  <si>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</si>
  <si>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</si>
  <si>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</si>
  <si>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</si>
  <si>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</si>
  <si>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</si>
  <si>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</si>
  <si>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</si>
  <si>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</si>
  <si>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</si>
  <si>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</si>
  <si>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</si>
  <si>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</si>
  <si>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</si>
  <si>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</si>
  <si>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</si>
  <si>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</si>
  <si>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</si>
  <si>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</si>
  <si>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</si>
  <si>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</si>
  <si>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</si>
  <si>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</si>
  <si>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</si>
  <si>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</si>
  <si>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</si>
  <si>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</si>
  <si>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</si>
  <si>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</si>
  <si>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</si>
  <si>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</si>
  <si>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</si>
  <si>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</si>
  <si>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</si>
  <si>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</si>
  <si>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</si>
  <si>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</si>
  <si>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</si>
  <si>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</si>
  <si>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</si>
  <si>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</si>
  <si>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</si>
  <si>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</si>
  <si>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</si>
  <si>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</si>
  <si>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</si>
  <si>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</si>
  <si>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</si>
  <si>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</si>
  <si>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</si>
  <si>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</si>
  <si>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</si>
  <si>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</si>
  <si>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</si>
  <si>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</si>
  <si>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</si>
  <si>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</si>
  <si>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</si>
  <si>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</si>
  <si>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</si>
  <si>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</si>
  <si>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</si>
  <si>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</si>
  <si>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</si>
  <si>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</si>
  <si>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</si>
  <si>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</si>
  <si>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</si>
  <si>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</si>
  <si>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</si>
  <si>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</si>
  <si>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</si>
  <si>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</si>
  <si>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</si>
  <si>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</si>
  <si>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</si>
  <si>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</si>
  <si>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</si>
  <si>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</si>
  <si>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</si>
  <si>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</si>
  <si>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</si>
  <si>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</si>
  <si>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</si>
  <si>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</si>
  <si>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</si>
  <si>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</si>
  <si>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</si>
  <si>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</si>
  <si>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</si>
  <si>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</si>
  <si>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</si>
  <si>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</si>
  <si>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</si>
  <si>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</si>
  <si>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</si>
  <si>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</si>
  <si>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</si>
  <si>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</si>
  <si>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</si>
  <si>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</si>
  <si>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</si>
  <si>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</si>
  <si>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</si>
  <si>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</si>
  <si>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</si>
  <si>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</si>
  <si>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</si>
  <si>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</si>
  <si>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</si>
  <si>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</si>
  <si>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</si>
  <si>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</si>
  <si>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</si>
  <si>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</si>
  <si>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</si>
  <si>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</si>
  <si>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</si>
  <si>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</si>
  <si>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</si>
  <si>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</si>
  <si>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</si>
  <si>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</si>
  <si>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</si>
  <si>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</si>
  <si>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</si>
  <si>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</si>
  <si>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</si>
  <si>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</si>
  <si>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</si>
  <si>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</si>
  <si>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</si>
  <si>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</si>
  <si>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</si>
  <si>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</si>
  <si>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</si>
  <si>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</si>
  <si>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</si>
  <si>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</si>
  <si>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</si>
  <si>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</si>
  <si>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</si>
  <si>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</si>
  <si>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</si>
  <si>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</si>
  <si>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</si>
  <si>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</si>
  <si>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</si>
  <si>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</si>
  <si>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</si>
  <si>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</si>
  <si>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</si>
  <si>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</si>
  <si>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</si>
  <si>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</si>
  <si>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</si>
  <si>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</si>
  <si>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</si>
  <si>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</si>
  <si>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</si>
  <si>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</si>
  <si>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</si>
  <si>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</si>
  <si>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</si>
  <si>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</si>
  <si>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</si>
  <si>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</si>
  <si>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</si>
  <si>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</si>
  <si>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</si>
  <si>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</si>
  <si>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</si>
  <si>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</si>
  <si>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</si>
  <si>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</si>
  <si>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</si>
  <si>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</si>
  <si>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</si>
  <si>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</si>
  <si>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</si>
  <si>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</si>
  <si>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</si>
  <si>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</si>
  <si>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</si>
  <si>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</si>
  <si>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</si>
  <si>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</si>
  <si>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</si>
  <si>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</si>
  <si>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</si>
  <si>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</si>
  <si>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</si>
  <si>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</si>
  <si>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</si>
  <si>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</si>
  <si>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</si>
  <si>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</si>
  <si>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</si>
  <si>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</si>
  <si>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</si>
  <si>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</si>
  <si>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</si>
  <si>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</si>
  <si>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</si>
  <si>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</si>
  <si>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</si>
  <si>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</si>
  <si>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</si>
  <si>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</si>
  <si>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</si>
  <si>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</si>
  <si>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</si>
  <si>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</si>
  <si>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</si>
  <si>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</si>
  <si>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</si>
  <si>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</si>
  <si>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</si>
  <si>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</si>
  <si>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</si>
  <si>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</si>
  <si>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</si>
  <si>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</si>
  <si>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</si>
  <si>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</si>
  <si>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</si>
  <si>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</si>
  <si>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</si>
  <si>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</si>
  <si>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</si>
  <si>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</si>
  <si>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</si>
  <si>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</si>
  <si>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</si>
  <si>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</si>
  <si>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</si>
  <si>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</si>
  <si>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</si>
  <si>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</si>
  <si>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</si>
  <si>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</si>
  <si>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</si>
  <si>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</si>
  <si>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</si>
  <si>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</si>
  <si>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</si>
  <si>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</si>
  <si>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</si>
  <si>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</si>
  <si>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</si>
  <si>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</si>
  <si>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</si>
  <si>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</si>
  <si>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</si>
  <si>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</si>
  <si>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</si>
  <si>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</si>
  <si>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</si>
  <si>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</si>
  <si>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</si>
  <si>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</si>
  <si>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</si>
  <si>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</si>
  <si>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</si>
  <si>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</si>
  <si>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</si>
  <si>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</si>
  <si>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</si>
  <si>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</si>
  <si>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</si>
  <si>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</si>
  <si>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</si>
  <si>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</si>
  <si>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</si>
  <si>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</si>
  <si>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</si>
  <si>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</si>
  <si>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</si>
  <si>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</si>
  <si>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</si>
  <si>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</si>
  <si>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</si>
  <si>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</si>
  <si>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</si>
  <si>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</si>
  <si>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</si>
  <si>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</si>
  <si>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</si>
  <si>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</si>
  <si>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</si>
  <si>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</si>
  <si>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</si>
  <si>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</si>
  <si>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</si>
  <si>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</si>
  <si>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</si>
  <si>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</si>
  <si>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</si>
  <si>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</si>
  <si>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</si>
  <si>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</si>
  <si>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</si>
  <si>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</si>
  <si>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</si>
  <si>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</si>
  <si>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</si>
  <si>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</si>
  <si>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</si>
  <si>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</si>
  <si>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</si>
  <si>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</si>
  <si>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</si>
  <si>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</si>
  <si>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</si>
  <si>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</si>
  <si>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</si>
  <si>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</si>
  <si>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</si>
  <si>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</si>
  <si>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</si>
  <si>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</si>
  <si>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</si>
  <si>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</si>
  <si>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</si>
  <si>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</si>
  <si>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</si>
  <si>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</si>
  <si>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</si>
  <si>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</si>
  <si>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</si>
  <si>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</si>
  <si>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</si>
  <si>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</si>
  <si>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</si>
  <si>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</si>
  <si>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</si>
  <si>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</si>
  <si>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</si>
  <si>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</si>
  <si>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</si>
  <si>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</si>
  <si>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</si>
  <si>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</si>
  <si>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</si>
  <si>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</si>
  <si>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</si>
  <si>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</si>
  <si>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</si>
  <si>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</si>
  <si>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</si>
  <si>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</si>
  <si>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</si>
  <si>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</si>
  <si>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</si>
  <si>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</si>
  <si>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</si>
  <si>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</si>
  <si>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</si>
  <si>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</si>
  <si>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</si>
  <si>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</si>
  <si>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</si>
  <si>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</si>
  <si>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</si>
  <si>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</si>
  <si>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</si>
  <si>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</si>
  <si>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</si>
  <si>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</si>
  <si>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</si>
  <si>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</si>
  <si>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</si>
  <si>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</si>
  <si>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</si>
  <si>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</si>
  <si>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</si>
  <si>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</si>
  <si>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</si>
  <si>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</si>
  <si>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</si>
  <si>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</si>
  <si>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</si>
  <si>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</si>
  <si>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</si>
  <si>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</si>
  <si>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</si>
  <si>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</si>
  <si>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</si>
  <si>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</si>
  <si>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</si>
  <si>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</si>
  <si>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</si>
  <si>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</si>
  <si>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</si>
  <si>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</si>
  <si>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</si>
  <si>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</si>
  <si>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</si>
  <si>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</si>
  <si>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</si>
  <si>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</si>
  <si>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</si>
  <si>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</si>
  <si>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</si>
  <si>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</si>
  <si>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</si>
  <si>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</si>
  <si>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</si>
  <si>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</si>
  <si>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</si>
  <si>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</si>
  <si>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</si>
  <si>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</si>
  <si>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</si>
  <si>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</si>
  <si>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</si>
  <si>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</si>
  <si>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</si>
  <si>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</si>
  <si>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</si>
  <si>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</si>
  <si>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</si>
  <si>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</si>
  <si>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</si>
  <si>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</si>
  <si>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</si>
  <si>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</si>
  <si>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</si>
  <si>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</si>
  <si>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</si>
  <si>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</si>
  <si>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</si>
  <si>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</si>
  <si>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</si>
  <si>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</si>
  <si>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</si>
  <si>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</si>
  <si>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</si>
  <si>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</si>
  <si>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</si>
  <si>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</si>
  <si>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</si>
  <si>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</si>
  <si>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</si>
  <si>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</si>
  <si>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</si>
  <si>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</si>
  <si>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</si>
  <si>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</si>
  <si>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</si>
  <si>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</si>
  <si>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</si>
  <si>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</si>
  <si>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</si>
  <si>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</si>
  <si>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</si>
  <si>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</si>
  <si>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</si>
  <si>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</si>
  <si>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</si>
  <si>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</si>
  <si>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</si>
  <si>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</si>
  <si>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</si>
  <si>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</si>
  <si>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</si>
  <si>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</si>
  <si>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</si>
  <si>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</si>
  <si>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</si>
  <si>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</si>
  <si>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</si>
  <si>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</si>
  <si>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</si>
  <si>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</si>
  <si>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</si>
  <si>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</si>
  <si>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</si>
  <si>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</si>
  <si>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</si>
  <si>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</si>
  <si>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</si>
  <si>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</si>
  <si>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</si>
  <si>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</si>
  <si>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</si>
  <si>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</si>
  <si>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</si>
  <si>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</si>
  <si>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</si>
  <si>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</si>
  <si>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</si>
  <si>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</si>
  <si>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</si>
  <si>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</si>
  <si>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</si>
  <si>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</si>
  <si>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</si>
  <si>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</si>
  <si>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</si>
  <si>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</si>
  <si>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</si>
  <si>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</si>
  <si>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</si>
  <si>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</si>
  <si>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</si>
  <si>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</si>
  <si>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</si>
  <si>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</si>
  <si>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</si>
  <si>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</si>
  <si>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</si>
  <si>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</si>
  <si>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</si>
  <si>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</si>
  <si>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</si>
  <si>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</si>
  <si>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</si>
  <si>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</si>
  <si>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</si>
  <si>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</si>
  <si>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</si>
  <si>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</si>
  <si>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</si>
  <si>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</si>
  <si>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</si>
  <si>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</si>
  <si>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</si>
  <si>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</si>
  <si>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</si>
  <si>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</si>
  <si>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</si>
  <si>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</si>
  <si>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</si>
  <si>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</si>
  <si>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</si>
  <si>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</si>
  <si>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</si>
  <si>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</si>
  <si>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</si>
  <si>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</si>
  <si>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</si>
  <si>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</si>
  <si>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</si>
  <si>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</si>
  <si>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</si>
  <si>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</si>
  <si>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</si>
  <si>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</si>
  <si>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</si>
  <si>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</si>
  <si>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</si>
  <si>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</si>
  <si>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</si>
  <si>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</si>
  <si>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</si>
  <si>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</si>
  <si>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</si>
  <si>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</si>
  <si>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</si>
  <si>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</si>
  <si>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</si>
  <si>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</si>
  <si>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</si>
  <si>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</si>
  <si>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</si>
  <si>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</si>
  <si>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</si>
  <si>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</si>
  <si>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</si>
  <si>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</si>
  <si>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</si>
  <si>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</si>
  <si>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</si>
  <si>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</si>
  <si>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</si>
  <si>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</si>
  <si>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</si>
  <si>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</si>
  <si>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</si>
  <si>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</si>
  <si>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</si>
  <si>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</si>
  <si>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</si>
  <si>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</si>
  <si>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</si>
  <si>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</si>
  <si>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</si>
  <si>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</si>
  <si>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</si>
  <si>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</si>
  <si>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</si>
  <si>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</si>
  <si>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</si>
  <si>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</si>
  <si>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</si>
  <si>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</si>
  <si>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</si>
  <si>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</si>
  <si>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</si>
  <si>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</si>
  <si>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</si>
  <si>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</si>
  <si>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</si>
  <si>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</si>
  <si>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</si>
  <si>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</si>
  <si>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</si>
  <si>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</si>
  <si>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</si>
  <si>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</si>
  <si>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</si>
  <si>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</si>
  <si>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</si>
  <si>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</si>
  <si>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</si>
  <si>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</si>
  <si>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</si>
  <si>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</si>
  <si>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</si>
  <si>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</si>
  <si>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</si>
  <si>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</si>
  <si>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</si>
  <si>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</si>
  <si>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</si>
  <si>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</si>
  <si>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</si>
  <si>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</si>
  <si>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</si>
  <si>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</si>
  <si>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</si>
  <si>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</si>
  <si>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</si>
  <si>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</si>
  <si>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</si>
  <si>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</si>
  <si>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</si>
  <si>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</si>
  <si>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</si>
  <si>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</si>
  <si>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</si>
  <si>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</si>
  <si>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</si>
  <si>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</si>
  <si>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</si>
  <si>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</si>
  <si>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</si>
  <si>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</si>
  <si>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</si>
  <si>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</si>
  <si>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</si>
  <si>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</si>
  <si>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</si>
  <si>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</si>
  <si>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</si>
  <si>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</si>
  <si>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</si>
  <si>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</si>
  <si>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</si>
  <si>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</si>
  <si>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</si>
  <si>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</si>
  <si>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</si>
  <si>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</si>
  <si>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</si>
  <si>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</si>
  <si>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</si>
  <si>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</si>
  <si>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</si>
  <si>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</si>
  <si>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</si>
  <si>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</si>
  <si>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</si>
  <si>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</si>
  <si>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</si>
  <si>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</si>
  <si>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</si>
  <si>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</si>
  <si>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</si>
  <si>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</si>
  <si>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</si>
  <si>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</si>
  <si>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</si>
  <si>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</si>
  <si>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</si>
  <si>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</si>
  <si>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</si>
  <si>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</si>
  <si>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</si>
  <si>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</si>
  <si>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</si>
  <si>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</si>
  <si>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</si>
  <si>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</si>
  <si>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</si>
  <si>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</si>
  <si>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</si>
  <si>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</si>
  <si>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</si>
  <si>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</si>
  <si>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</si>
  <si>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</si>
  <si>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</si>
  <si>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</si>
  <si>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</si>
  <si>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</si>
  <si>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</si>
  <si>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</si>
  <si>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</si>
  <si>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</si>
  <si>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</si>
  <si>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</si>
  <si>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</si>
  <si>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</si>
  <si>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</si>
  <si>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</si>
  <si>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</si>
  <si>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</si>
  <si>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</si>
  <si>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</si>
  <si>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</si>
  <si>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</si>
  <si>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</si>
  <si>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</si>
  <si>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</si>
  <si>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</si>
  <si>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</si>
  <si>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</si>
  <si>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</si>
  <si>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</si>
  <si>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</si>
  <si>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</si>
  <si>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</si>
  <si>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</si>
  <si>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</si>
  <si>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</si>
  <si>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</si>
  <si>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</si>
  <si>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</si>
  <si>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</si>
  <si>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</si>
  <si>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</si>
  <si>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</si>
  <si>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</si>
  <si>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</si>
  <si>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</si>
  <si>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</si>
  <si>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</si>
  <si>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</si>
  <si>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</si>
  <si>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</si>
  <si>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</si>
  <si>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</si>
  <si>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</si>
  <si>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</si>
  <si>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</si>
  <si>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</si>
  <si>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</si>
  <si>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</si>
  <si>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</si>
  <si>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</si>
  <si>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</si>
  <si>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</si>
  <si>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</si>
  <si>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</si>
  <si>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</si>
  <si>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</si>
  <si>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</si>
  <si>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</si>
  <si>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</si>
  <si>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</si>
  <si>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</si>
  <si>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</si>
  <si>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</si>
  <si>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</si>
  <si>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</si>
  <si>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</si>
  <si>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</si>
  <si>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</si>
  <si>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</si>
  <si>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</si>
  <si>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</si>
  <si>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</si>
  <si>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</si>
  <si>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</si>
  <si>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</si>
  <si>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</si>
  <si>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</si>
  <si>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</si>
  <si>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</si>
  <si>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</si>
  <si>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</si>
  <si>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</si>
  <si>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</si>
  <si>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</si>
  <si>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</si>
  <si>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</si>
  <si>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</si>
  <si>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</si>
  <si>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</si>
  <si>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</si>
  <si>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</si>
  <si>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</si>
  <si>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</si>
  <si>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</si>
  <si>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</si>
  <si>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</si>
  <si>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</si>
  <si>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</si>
  <si>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</si>
  <si>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</si>
  <si>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</si>
  <si>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</si>
  <si>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</si>
  <si>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</si>
  <si>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</si>
  <si>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</si>
  <si>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</si>
  <si>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</si>
  <si>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</si>
  <si>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</si>
  <si>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</si>
  <si>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</si>
  <si>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</si>
  <si>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</si>
  <si>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</si>
  <si>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</si>
  <si>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</si>
  <si>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</si>
  <si>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</si>
  <si>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</si>
  <si>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</si>
  <si>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</si>
  <si>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</si>
  <si>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</si>
  <si>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</si>
  <si>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</si>
  <si>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</si>
  <si>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</si>
  <si>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</si>
  <si>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</si>
  <si>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</si>
  <si>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</si>
  <si>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</si>
  <si>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</si>
  <si>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</si>
  <si>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</si>
  <si>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</si>
  <si>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</si>
  <si>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</si>
  <si>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</si>
  <si>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</si>
  <si>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</si>
  <si>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</si>
  <si>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</si>
  <si>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</si>
  <si>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</si>
  <si>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</si>
  <si>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</si>
  <si>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</si>
  <si>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</si>
  <si>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</si>
  <si>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</si>
  <si>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</si>
  <si>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</si>
  <si>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</si>
  <si>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</si>
  <si>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</si>
  <si>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</si>
  <si>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</si>
  <si>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</si>
  <si>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</si>
  <si>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</si>
  <si>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</si>
  <si>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</si>
  <si>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</si>
  <si>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</si>
  <si>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</si>
  <si>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</si>
  <si>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</si>
  <si>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</si>
  <si>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</si>
  <si>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</si>
  <si>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</si>
  <si>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</si>
  <si>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</si>
  <si>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</si>
  <si>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</si>
  <si>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</si>
  <si>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</si>
  <si>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</si>
  <si>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</si>
  <si>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</si>
  <si>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</si>
  <si>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</si>
  <si>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</si>
  <si>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</si>
  <si>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</si>
  <si>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</si>
  <si>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</si>
  <si>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</si>
  <si>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</si>
  <si>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</si>
  <si>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</si>
  <si>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</si>
  <si>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</si>
  <si>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</si>
  <si>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</si>
  <si>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</si>
  <si>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</si>
  <si>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</si>
  <si>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</si>
  <si>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</si>
  <si>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</si>
  <si>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</si>
  <si>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</si>
  <si>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</si>
  <si>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</si>
  <si>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</si>
  <si>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</si>
  <si>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</si>
  <si>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</si>
  <si>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</si>
  <si>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</si>
  <si>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</si>
  <si>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</si>
  <si>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</si>
  <si>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</si>
  <si>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</si>
  <si>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</si>
  <si>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</si>
  <si>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</si>
  <si>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</si>
  <si>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</si>
  <si>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</si>
  <si>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</si>
  <si>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</si>
  <si>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</si>
  <si>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</si>
  <si>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</si>
  <si>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</si>
  <si>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</si>
  <si>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</si>
  <si>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</si>
  <si>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</si>
  <si>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</si>
  <si>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</si>
  <si>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</si>
  <si>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</si>
  <si>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</si>
  <si>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</si>
  <si>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</si>
  <si>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</si>
  <si>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</si>
  <si>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</si>
  <si>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</si>
  <si>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</si>
  <si>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</si>
  <si>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</si>
  <si>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</si>
  <si>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</si>
  <si>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</si>
  <si>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</si>
  <si>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</si>
  <si>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</si>
  <si>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</si>
  <si>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</si>
  <si>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</si>
  <si>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</si>
  <si>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</si>
  <si>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</si>
  <si>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</si>
  <si>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</si>
  <si>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</si>
  <si>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</si>
  <si>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</si>
  <si>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</si>
  <si>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</si>
  <si>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</si>
  <si>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</si>
  <si>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</si>
  <si>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</si>
  <si>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</si>
  <si>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</si>
  <si>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</si>
  <si>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</si>
  <si>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</si>
  <si>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</si>
  <si>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</si>
  <si>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</si>
  <si>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</si>
  <si>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</si>
  <si>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</si>
  <si>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</si>
  <si>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</si>
  <si>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</si>
  <si>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</si>
  <si>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</si>
  <si>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</si>
  <si>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</si>
  <si>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</si>
  <si>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</si>
  <si>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</si>
  <si>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</si>
  <si>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</si>
  <si>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</si>
  <si>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</si>
  <si>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</si>
  <si>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</si>
  <si>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</si>
  <si>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</si>
  <si>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</si>
  <si>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</si>
  <si>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</si>
  <si>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</si>
  <si>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</si>
  <si>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</si>
  <si>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</si>
  <si>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</si>
  <si>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</si>
  <si>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</si>
  <si>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</si>
  <si>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</si>
  <si>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</si>
  <si>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</si>
  <si>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</si>
  <si>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</si>
  <si>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</si>
  <si>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</si>
  <si>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</si>
  <si>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</si>
  <si>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</si>
  <si>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</si>
  <si>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</si>
  <si>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</si>
  <si>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</si>
  <si>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</si>
  <si>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</si>
  <si>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</si>
  <si>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</si>
  <si>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</si>
  <si>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</si>
  <si>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</si>
  <si>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</si>
  <si>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</si>
  <si>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</si>
  <si>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</si>
  <si>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</si>
  <si>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</si>
  <si>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</si>
  <si>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</si>
  <si>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</si>
  <si>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</si>
  <si>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</si>
  <si>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</si>
  <si>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</si>
  <si>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</si>
  <si>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</si>
  <si>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</si>
  <si>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</si>
  <si>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</si>
  <si>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</si>
  <si>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</si>
  <si>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</si>
  <si>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</si>
  <si>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</si>
  <si>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</si>
  <si>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</si>
  <si>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</si>
  <si>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</si>
  <si>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</si>
  <si>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</si>
  <si>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</si>
  <si>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</si>
  <si>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</si>
  <si>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</si>
  <si>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</si>
  <si>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</si>
  <si>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</si>
  <si>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</si>
  <si>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</si>
  <si>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</si>
  <si>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</si>
  <si>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</si>
  <si>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</si>
  <si>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</si>
  <si>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</si>
  <si>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</si>
  <si>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</si>
  <si>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</si>
  <si>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</si>
  <si>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</si>
  <si>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</si>
  <si>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</si>
  <si>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</si>
  <si>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</si>
  <si>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</si>
  <si>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</si>
  <si>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</si>
  <si>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</si>
  <si>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</si>
  <si>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</si>
  <si>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</si>
  <si>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</si>
  <si>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</si>
  <si>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</si>
  <si>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</si>
  <si>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</si>
  <si>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</si>
  <si>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</si>
  <si>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</si>
  <si>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</si>
  <si>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</si>
  <si>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</si>
  <si>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</si>
  <si>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</si>
  <si>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</si>
  <si>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</si>
  <si>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</si>
  <si>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</si>
  <si>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</si>
  <si>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</si>
  <si>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</si>
  <si>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</si>
  <si>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</si>
  <si>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</si>
  <si>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</si>
  <si>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</si>
  <si>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</si>
  <si>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</si>
  <si>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</si>
  <si>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</si>
  <si>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</si>
  <si>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</si>
  <si>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</si>
  <si>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</si>
  <si>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</si>
  <si>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</si>
  <si>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</si>
  <si>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</si>
  <si>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</si>
  <si>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</si>
  <si>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</si>
  <si>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</si>
  <si>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</si>
  <si>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</si>
  <si>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</si>
  <si>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</si>
  <si>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</si>
  <si>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</si>
  <si>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</si>
  <si>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</si>
  <si>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</si>
  <si>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</si>
  <si>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</si>
  <si>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</si>
  <si>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</si>
  <si>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</si>
  <si>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</si>
  <si>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</si>
  <si>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</si>
  <si>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</si>
  <si>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</si>
  <si>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</si>
  <si>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</si>
  <si>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</si>
  <si>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</si>
  <si>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</si>
  <si>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</si>
  <si>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</si>
  <si>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</si>
  <si>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</si>
  <si>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</si>
  <si>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</si>
  <si>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</si>
  <si>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</si>
  <si>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</si>
  <si>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</si>
  <si>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</si>
  <si>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</si>
  <si>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</si>
  <si>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</si>
  <si>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</si>
  <si>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</si>
  <si>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</si>
  <si>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</si>
  <si>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</si>
  <si>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</si>
  <si>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</si>
  <si>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</si>
  <si>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</si>
  <si>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</si>
  <si>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</si>
  <si>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</si>
  <si>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</si>
  <si>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</si>
  <si>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</si>
  <si>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</si>
  <si>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</si>
  <si>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</si>
  <si>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</si>
  <si>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</si>
  <si>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</si>
  <si>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</si>
  <si>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</si>
  <si>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</si>
  <si>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b757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</si>
</sst>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Симеоновград</v>
      </c>
      <c r="C2" s="1691"/>
      <c r="D2" s="1692"/>
      <c r="E2" s="1021"/>
      <c r="F2" s="1022">
        <f>+OTCHET!H9</f>
        <v>0</v>
      </c>
      <c r="G2" s="1023" t="str">
        <f>+OTCHET!F12</f>
        <v>7607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43373</v>
      </c>
      <c r="M6" s="1021"/>
      <c r="N6" s="1046" t="s">
        <v>1010</v>
      </c>
      <c r="O6" s="1010"/>
      <c r="P6" s="1047">
        <f>OTCHET!F9</f>
        <v>43373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43373</v>
      </c>
      <c r="H9" s="1021"/>
      <c r="I9" s="1071">
        <f>+L4</f>
        <v>2018</v>
      </c>
      <c r="J9" s="1072">
        <f>+L6</f>
        <v>43373</v>
      </c>
      <c r="K9" s="1073"/>
      <c r="L9" s="1074">
        <f>+L6</f>
        <v>43373</v>
      </c>
      <c r="M9" s="1073"/>
      <c r="N9" s="1075">
        <f>+L6</f>
        <v>43373</v>
      </c>
      <c r="O9" s="1076"/>
      <c r="P9" s="1077">
        <f>+L4</f>
        <v>2018</v>
      </c>
      <c r="Q9" s="1075">
        <f>+L6</f>
        <v>43373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2068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2067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2069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ДМП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43373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97</v>
      </c>
      <c r="F15" s="720" t="str">
        <f>OTCHET!F15</f>
        <v>СЕС - ДМП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7"/>
  <sheetViews>
    <sheetView tabSelected="1" view="pageBreakPreview" zoomScale="60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13" t="str">
        <f>VLOOKUP(E15,SMETKA,2,FALSE)</f>
        <v>ОТЧЕТНИ ДАННИ ПО ЕБК ЗА СМЕТКИТЕ ЗА СРЕДСТВАТА ОТ ЕВРОПЕЙСКИЯ СЪЮЗ - ДМП</v>
      </c>
      <c r="C7" s="1814"/>
      <c r="D7" s="181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5" t="s">
        <v>1976</v>
      </c>
      <c r="C9" s="1816"/>
      <c r="D9" s="1817"/>
      <c r="E9" s="115">
        <v>43101</v>
      </c>
      <c r="F9" s="116">
        <v>43373</v>
      </c>
      <c r="G9" s="113"/>
      <c r="H9" s="1417"/>
      <c r="I9" s="1860"/>
      <c r="J9" s="1861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септември</v>
      </c>
      <c r="G10" s="113"/>
      <c r="H10" s="114"/>
      <c r="I10" s="1862" t="s">
        <v>981</v>
      </c>
      <c r="J10" s="18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3"/>
      <c r="J11" s="1863"/>
      <c r="K11" s="113"/>
      <c r="L11" s="113"/>
      <c r="M11" s="7">
        <v>1</v>
      </c>
      <c r="N11" s="108"/>
    </row>
    <row r="12" spans="2:14" ht="27" customHeight="1">
      <c r="B12" s="1818" t="str">
        <f>VLOOKUP(F12,PRBK,2,FALSE)</f>
        <v>Симеоновград</v>
      </c>
      <c r="C12" s="1819"/>
      <c r="D12" s="1820"/>
      <c r="E12" s="118" t="s">
        <v>975</v>
      </c>
      <c r="F12" s="1588" t="s">
        <v>1642</v>
      </c>
      <c r="G12" s="113"/>
      <c r="H12" s="114"/>
      <c r="I12" s="1863"/>
      <c r="J12" s="1863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90" t="s">
        <v>2036</v>
      </c>
      <c r="F19" s="1791"/>
      <c r="G19" s="1791"/>
      <c r="H19" s="1792"/>
      <c r="I19" s="1805" t="s">
        <v>2037</v>
      </c>
      <c r="J19" s="1806"/>
      <c r="K19" s="1806"/>
      <c r="L19" s="180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1" t="s">
        <v>472</v>
      </c>
      <c r="D22" s="181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1" t="s">
        <v>474</v>
      </c>
      <c r="D28" s="1812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1" t="s">
        <v>127</v>
      </c>
      <c r="D33" s="1812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1" t="s">
        <v>121</v>
      </c>
      <c r="D39" s="1812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>
        <v>0</v>
      </c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21" t="str">
        <f>$B$7</f>
        <v>ОТЧЕТНИ ДАННИ ПО ЕБК ЗА СМЕТКИТЕ ЗА СРЕДСТВАТА ОТ ЕВРОПЕЙСКИЯ СЪЮЗ - ДМП</v>
      </c>
      <c r="C175" s="1822"/>
      <c r="D175" s="1822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84" t="str">
        <f>$B$9</f>
        <v>Симеоновград</v>
      </c>
      <c r="C177" s="1785"/>
      <c r="D177" s="1786"/>
      <c r="E177" s="115">
        <f>$E$9</f>
        <v>43101</v>
      </c>
      <c r="F177" s="227">
        <f>$F$9</f>
        <v>43373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18" t="str">
        <f>$B$12</f>
        <v>Симеоновград</v>
      </c>
      <c r="C180" s="1819"/>
      <c r="D180" s="1820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97</v>
      </c>
      <c r="F182" s="126" t="str">
        <f>$F$15</f>
        <v>СЕС - ДМП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90" t="s">
        <v>2038</v>
      </c>
      <c r="F184" s="1791"/>
      <c r="G184" s="1791"/>
      <c r="H184" s="1792"/>
      <c r="I184" s="1793" t="s">
        <v>2039</v>
      </c>
      <c r="J184" s="1794"/>
      <c r="K184" s="1794"/>
      <c r="L184" s="1795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6" t="s">
        <v>753</v>
      </c>
      <c r="D188" s="1797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0" t="s">
        <v>756</v>
      </c>
      <c r="D191" s="1781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8" t="s">
        <v>195</v>
      </c>
      <c r="D197" s="1799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0" t="s">
        <v>200</v>
      </c>
      <c r="D205" s="1801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0" t="s">
        <v>201</v>
      </c>
      <c r="D206" s="1781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0" t="s">
        <v>275</v>
      </c>
      <c r="D224" s="1771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0" t="s">
        <v>731</v>
      </c>
      <c r="D228" s="1771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0" t="s">
        <v>220</v>
      </c>
      <c r="D234" s="1771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0" t="s">
        <v>222</v>
      </c>
      <c r="D237" s="1771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78" t="s">
        <v>223</v>
      </c>
      <c r="D238" s="1779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78" t="s">
        <v>224</v>
      </c>
      <c r="D239" s="177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78" t="s">
        <v>1674</v>
      </c>
      <c r="D240" s="1779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0" t="s">
        <v>225</v>
      </c>
      <c r="D241" s="1771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0" t="s">
        <v>237</v>
      </c>
      <c r="D257" s="1771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0" t="s">
        <v>238</v>
      </c>
      <c r="D258" s="177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0" t="s">
        <v>239</v>
      </c>
      <c r="D259" s="1771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0" t="s">
        <v>240</v>
      </c>
      <c r="D260" s="1771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0" t="s">
        <v>1679</v>
      </c>
      <c r="D267" s="1771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0" t="s">
        <v>1676</v>
      </c>
      <c r="D271" s="1771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0" t="s">
        <v>1677</v>
      </c>
      <c r="D272" s="177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78" t="s">
        <v>250</v>
      </c>
      <c r="D273" s="1779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0" t="s">
        <v>276</v>
      </c>
      <c r="D274" s="1771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4" t="s">
        <v>251</v>
      </c>
      <c r="D277" s="1775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74" t="s">
        <v>252</v>
      </c>
      <c r="D278" s="1775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4" t="s">
        <v>632</v>
      </c>
      <c r="D286" s="1775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4" t="s">
        <v>694</v>
      </c>
      <c r="D289" s="1775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0" t="s">
        <v>695</v>
      </c>
      <c r="D290" s="1771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6" t="s">
        <v>925</v>
      </c>
      <c r="D295" s="1777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72" t="s">
        <v>703</v>
      </c>
      <c r="D299" s="1773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3"/>
      <c r="C308" s="1824"/>
      <c r="D308" s="1824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5"/>
      <c r="C310" s="1824"/>
      <c r="D310" s="1824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5"/>
      <c r="C313" s="1824"/>
      <c r="D313" s="1824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6"/>
      <c r="C346" s="1826"/>
      <c r="D346" s="1826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1" t="str">
        <f>$B$7</f>
        <v>ОТЧЕТНИ ДАННИ ПО ЕБК ЗА СМЕТКИТЕ ЗА СРЕДСТВАТА ОТ ЕВРОПЕЙСКИЯ СЪЮЗ - ДМП</v>
      </c>
      <c r="C350" s="1831"/>
      <c r="D350" s="1831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84" t="str">
        <f>$B$9</f>
        <v>Симеоновград</v>
      </c>
      <c r="C352" s="1785"/>
      <c r="D352" s="1786"/>
      <c r="E352" s="115">
        <f>$E$9</f>
        <v>43101</v>
      </c>
      <c r="F352" s="408">
        <f>$F$9</f>
        <v>43373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18" t="str">
        <f>$B$12</f>
        <v>Симеоновград</v>
      </c>
      <c r="C355" s="1819"/>
      <c r="D355" s="1820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97</v>
      </c>
      <c r="F357" s="415" t="str">
        <f>+$F$15</f>
        <v>СЕС - ДМП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08" t="s">
        <v>2040</v>
      </c>
      <c r="F359" s="1809"/>
      <c r="G359" s="1809"/>
      <c r="H359" s="1810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9" t="s">
        <v>279</v>
      </c>
      <c r="D363" s="1830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7" t="s">
        <v>290</v>
      </c>
      <c r="D377" s="1828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7" t="s">
        <v>312</v>
      </c>
      <c r="D385" s="1828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7" t="s">
        <v>256</v>
      </c>
      <c r="D390" s="1828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7" t="s">
        <v>257</v>
      </c>
      <c r="D393" s="1828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7" t="s">
        <v>259</v>
      </c>
      <c r="D398" s="1828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7" t="s">
        <v>260</v>
      </c>
      <c r="D401" s="1828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7" t="s">
        <v>934</v>
      </c>
      <c r="D404" s="1828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7" t="s">
        <v>689</v>
      </c>
      <c r="D407" s="1828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7" t="s">
        <v>690</v>
      </c>
      <c r="D408" s="1828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7" t="s">
        <v>708</v>
      </c>
      <c r="D411" s="1828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7" t="s">
        <v>263</v>
      </c>
      <c r="D414" s="1828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7" t="s">
        <v>776</v>
      </c>
      <c r="D424" s="1828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7" t="s">
        <v>713</v>
      </c>
      <c r="D425" s="1828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7" t="s">
        <v>264</v>
      </c>
      <c r="D426" s="1828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7" t="s">
        <v>692</v>
      </c>
      <c r="D427" s="1828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7" t="s">
        <v>938</v>
      </c>
      <c r="D428" s="1828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4" t="str">
        <f>$B$7</f>
        <v>ОТЧЕТНИ ДАННИ ПО ЕБК ЗА СМЕТКИТЕ ЗА СРЕДСТВАТА ОТ ЕВРОПЕЙСКИЯ СЪЮЗ - ДМП</v>
      </c>
      <c r="C435" s="1835"/>
      <c r="D435" s="1835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84" t="str">
        <f>$B$9</f>
        <v>Симеоновград</v>
      </c>
      <c r="C437" s="1785"/>
      <c r="D437" s="1786"/>
      <c r="E437" s="115">
        <f>$E$9</f>
        <v>43101</v>
      </c>
      <c r="F437" s="408">
        <f>$F$9</f>
        <v>43373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18" t="str">
        <f>$B$12</f>
        <v>Симеоновград</v>
      </c>
      <c r="C440" s="1819"/>
      <c r="D440" s="1820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97</v>
      </c>
      <c r="F442" s="126" t="str">
        <f>+$F$15</f>
        <v>СЕС - ДМП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90" t="s">
        <v>2042</v>
      </c>
      <c r="F444" s="1791"/>
      <c r="G444" s="1791"/>
      <c r="H444" s="1792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782" t="str">
        <f>$B$7</f>
        <v>ОТЧЕТНИ ДАННИ ПО ЕБК ЗА СМЕТКИТЕ ЗА СРЕДСТВАТА ОТ ЕВРОПЕЙСКИЯ СЪЮЗ - ДМП</v>
      </c>
      <c r="C451" s="1783"/>
      <c r="D451" s="1783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84" t="str">
        <f>$B$9</f>
        <v>Симеоновград</v>
      </c>
      <c r="C453" s="1785"/>
      <c r="D453" s="1786"/>
      <c r="E453" s="115">
        <f>$E$9</f>
        <v>43101</v>
      </c>
      <c r="F453" s="408">
        <f>$F$9</f>
        <v>43373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18" t="str">
        <f>$B$12</f>
        <v>Симеоновград</v>
      </c>
      <c r="C456" s="1819"/>
      <c r="D456" s="1820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97</v>
      </c>
      <c r="F458" s="126" t="str">
        <f>+$F$15</f>
        <v>СЕС - ДМП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02" t="s">
        <v>2044</v>
      </c>
      <c r="F460" s="1803"/>
      <c r="G460" s="1803"/>
      <c r="H460" s="1804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2" t="s">
        <v>777</v>
      </c>
      <c r="D463" s="1833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9" t="s">
        <v>780</v>
      </c>
      <c r="D467" s="1849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9" t="s">
        <v>2014</v>
      </c>
      <c r="D470" s="1849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2" t="s">
        <v>783</v>
      </c>
      <c r="D473" s="1833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50" t="s">
        <v>790</v>
      </c>
      <c r="D480" s="1851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8" t="s">
        <v>942</v>
      </c>
      <c r="D483" s="1838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41" t="s">
        <v>947</v>
      </c>
      <c r="D499" s="1842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41" t="s">
        <v>24</v>
      </c>
      <c r="D504" s="1842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3" t="s">
        <v>948</v>
      </c>
      <c r="D505" s="1843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8" t="s">
        <v>33</v>
      </c>
      <c r="D514" s="1838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8" t="s">
        <v>37</v>
      </c>
      <c r="D518" s="1838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8" t="s">
        <v>949</v>
      </c>
      <c r="D523" s="1845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41" t="s">
        <v>950</v>
      </c>
      <c r="D526" s="1837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9" t="s">
        <v>316</v>
      </c>
      <c r="D533" s="1840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8" t="s">
        <v>952</v>
      </c>
      <c r="D537" s="1838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4" t="s">
        <v>953</v>
      </c>
      <c r="D538" s="1844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6" t="s">
        <v>954</v>
      </c>
      <c r="D543" s="1837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8" t="s">
        <v>955</v>
      </c>
      <c r="D546" s="1838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6" t="s">
        <v>964</v>
      </c>
      <c r="D568" s="1836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6" t="s">
        <v>969</v>
      </c>
      <c r="D588" s="1837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6" t="s">
        <v>842</v>
      </c>
      <c r="D593" s="1837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4"/>
      <c r="H602" s="1865"/>
      <c r="I602" s="1865"/>
      <c r="J602" s="186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4" t="s">
        <v>887</v>
      </c>
      <c r="H603" s="1854"/>
      <c r="I603" s="1854"/>
      <c r="J603" s="1854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846"/>
      <c r="H605" s="1847"/>
      <c r="I605" s="1847"/>
      <c r="J605" s="1848"/>
      <c r="K605" s="103"/>
      <c r="L605" s="229"/>
      <c r="M605" s="7">
        <v>1</v>
      </c>
      <c r="N605" s="520"/>
    </row>
    <row r="606" spans="1:14" ht="21.75" customHeight="1">
      <c r="A606" s="23"/>
      <c r="B606" s="1852" t="s">
        <v>890</v>
      </c>
      <c r="C606" s="1853"/>
      <c r="D606" s="674" t="s">
        <v>891</v>
      </c>
      <c r="E606" s="675"/>
      <c r="F606" s="676"/>
      <c r="G606" s="1854" t="s">
        <v>887</v>
      </c>
      <c r="H606" s="1854"/>
      <c r="I606" s="1854"/>
      <c r="J606" s="1854"/>
      <c r="K606" s="103"/>
      <c r="L606" s="229"/>
      <c r="M606" s="7">
        <v>1</v>
      </c>
      <c r="N606" s="520"/>
    </row>
    <row r="607" spans="1:14" ht="24.75" customHeight="1">
      <c r="A607" s="36"/>
      <c r="B607" s="1855"/>
      <c r="C607" s="1856"/>
      <c r="D607" s="677" t="s">
        <v>892</v>
      </c>
      <c r="E607" s="678"/>
      <c r="F607" s="679"/>
      <c r="G607" s="680" t="s">
        <v>893</v>
      </c>
      <c r="H607" s="1857"/>
      <c r="I607" s="1858"/>
      <c r="J607" s="1859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7"/>
      <c r="I609" s="1858"/>
      <c r="J609" s="1859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</c>
    </row>
    <row r="620" spans="2:13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</c>
    </row>
    <row r="621" spans="2:13" ht="15.75">
      <c r="B621" s="1782" t="str">
        <f>$B$7</f>
        <v>ОТЧЕТНИ ДАННИ ПО ЕБК ЗА СМЕТКИТЕ ЗА СРЕДСТВАТА ОТ ЕВРОПЕЙСКИЯ СЪЮЗ - ДМП</v>
      </c>
      <c r="C621" s="1783"/>
      <c r="D621" s="1783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</c>
    </row>
    <row r="622" spans="2:13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</c>
    </row>
    <row r="623" spans="2:13" ht="18.75">
      <c r="B623" s="1784" t="str">
        <f>$B$9</f>
        <v>Симеоновград</v>
      </c>
      <c r="C623" s="1785"/>
      <c r="D623" s="1786"/>
      <c r="E623" s="115">
        <f>$E$9</f>
        <v>43101</v>
      </c>
      <c r="F623" s="227">
        <f>$F$9</f>
        <v>43373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</c>
    </row>
    <row r="626" spans="2:13" ht="19.5">
      <c r="B626" s="1787" t="str">
        <f>$B$12</f>
        <v>Симеоновград</v>
      </c>
      <c r="C626" s="1788"/>
      <c r="D626" s="1789"/>
      <c r="E626" s="411" t="s">
        <v>900</v>
      </c>
      <c r="F626" s="1362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</c>
    </row>
    <row r="628" spans="2:13" ht="19.5">
      <c r="B628" s="237"/>
      <c r="C628" s="238"/>
      <c r="D628" s="124" t="s">
        <v>901</v>
      </c>
      <c r="E628" s="239">
        <f>$E$15</f>
        <v>97</v>
      </c>
      <c r="F628" s="415" t="str">
        <f>$F$15</f>
        <v>СЕС - ДМП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</c>
    </row>
    <row r="630" spans="2:13" ht="18.75">
      <c r="B630" s="248"/>
      <c r="C630" s="249"/>
      <c r="D630" s="250" t="s">
        <v>721</v>
      </c>
      <c r="E630" s="1790" t="s">
        <v>2048</v>
      </c>
      <c r="F630" s="1791"/>
      <c r="G630" s="1791"/>
      <c r="H630" s="1792"/>
      <c r="I630" s="1793" t="s">
        <v>2049</v>
      </c>
      <c r="J630" s="1794"/>
      <c r="K630" s="1794"/>
      <c r="L630" s="1795"/>
      <c r="M630" s="7">
        <f>(IF($E753&lt;&gt;0,$M$2,IF($L753&lt;&gt;0,$M$2,"")))</f>
      </c>
    </row>
    <row r="631" spans="2:13" ht="56.2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</c>
    </row>
    <row r="632" spans="2:13" ht="18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</c>
    </row>
    <row r="633" spans="2:13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</c>
    </row>
    <row r="634" spans="2:13" ht="15.75">
      <c r="B634" s="1456"/>
      <c r="C634" s="1461">
        <f>VLOOKUP(D635,EBK_DEIN2,2,FALSE)</f>
        <v>1117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</c>
    </row>
    <row r="635" spans="2:13" ht="15.75">
      <c r="B635" s="1452"/>
      <c r="C635" s="1589">
        <f>+C634</f>
        <v>1117</v>
      </c>
      <c r="D635" s="1454" t="s">
        <v>390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</c>
    </row>
    <row r="636" spans="2:13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</c>
    </row>
    <row r="637" spans="2:14" ht="15.75">
      <c r="B637" s="273">
        <v>100</v>
      </c>
      <c r="C637" s="1796" t="s">
        <v>753</v>
      </c>
      <c r="D637" s="1797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0</v>
      </c>
      <c r="J637" s="276">
        <f t="shared" si="139"/>
        <v>0</v>
      </c>
      <c r="K637" s="277">
        <f t="shared" si="139"/>
        <v>0</v>
      </c>
      <c r="L637" s="274">
        <f t="shared" si="139"/>
        <v>0</v>
      </c>
      <c r="M637" s="12">
        <f aca="true" t="shared" si="140" ref="M637:M668"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/>
      <c r="K638" s="1420"/>
      <c r="L638" s="282">
        <f>I638+J638+K638</f>
        <v>0</v>
      </c>
      <c r="M638" s="12">
        <f t="shared" si="140"/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780" t="s">
        <v>756</v>
      </c>
      <c r="D640" s="1781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0</v>
      </c>
      <c r="J640" s="276">
        <f t="shared" si="141"/>
        <v>0</v>
      </c>
      <c r="K640" s="277">
        <f t="shared" si="141"/>
        <v>0</v>
      </c>
      <c r="L640" s="274">
        <f t="shared" si="141"/>
        <v>0</v>
      </c>
      <c r="M640" s="12">
        <f t="shared" si="140"/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 t="shared" si="140"/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798" t="s">
        <v>195</v>
      </c>
      <c r="D646" s="1799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0</v>
      </c>
      <c r="J646" s="276">
        <f t="shared" si="142"/>
        <v>0</v>
      </c>
      <c r="K646" s="277">
        <f t="shared" si="142"/>
        <v>0</v>
      </c>
      <c r="L646" s="274">
        <f t="shared" si="142"/>
        <v>0</v>
      </c>
      <c r="M646" s="12">
        <f t="shared" si="140"/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20"/>
      <c r="I647" s="152"/>
      <c r="J647" s="153"/>
      <c r="K647" s="1420"/>
      <c r="L647" s="282">
        <f aca="true" t="shared" si="144" ref="L647:L654">I647+J647+K647</f>
        <v>0</v>
      </c>
      <c r="M647" s="12">
        <f t="shared" si="140"/>
      </c>
      <c r="N647" s="13"/>
    </row>
    <row r="648" spans="2:14" ht="15.75">
      <c r="B648" s="292"/>
      <c r="C648" s="305">
        <v>552</v>
      </c>
      <c r="D648" s="306" t="s">
        <v>920</v>
      </c>
      <c r="E648" s="296">
        <f t="shared" si="143"/>
        <v>0</v>
      </c>
      <c r="F648" s="158"/>
      <c r="G648" s="159"/>
      <c r="H648" s="1422"/>
      <c r="I648" s="158"/>
      <c r="J648" s="159"/>
      <c r="K648" s="1422"/>
      <c r="L648" s="296">
        <f t="shared" si="144"/>
        <v>0</v>
      </c>
      <c r="M648" s="12">
        <f t="shared" si="140"/>
      </c>
      <c r="N648" s="13"/>
    </row>
    <row r="649" spans="2:14" ht="15.75">
      <c r="B649" s="307"/>
      <c r="C649" s="305">
        <v>558</v>
      </c>
      <c r="D649" s="308" t="s">
        <v>881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2"/>
      <c r="I650" s="158"/>
      <c r="J650" s="159"/>
      <c r="K650" s="1422"/>
      <c r="L650" s="296">
        <f t="shared" si="144"/>
        <v>0</v>
      </c>
      <c r="M650" s="12">
        <f t="shared" si="140"/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2"/>
      <c r="I651" s="158"/>
      <c r="J651" s="159"/>
      <c r="K651" s="1422"/>
      <c r="L651" s="296">
        <f t="shared" si="144"/>
        <v>0</v>
      </c>
      <c r="M651" s="12">
        <f t="shared" si="140"/>
      </c>
      <c r="N651" s="13"/>
    </row>
    <row r="652" spans="2:14" ht="15.75">
      <c r="B652" s="292"/>
      <c r="C652" s="305">
        <v>588</v>
      </c>
      <c r="D652" s="306" t="s">
        <v>883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3"/>
      <c r="I653" s="173"/>
      <c r="J653" s="174"/>
      <c r="K653" s="1423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00" t="s">
        <v>200</v>
      </c>
      <c r="D654" s="1801"/>
      <c r="E654" s="311">
        <f t="shared" si="143"/>
        <v>0</v>
      </c>
      <c r="F654" s="1424"/>
      <c r="G654" s="1425"/>
      <c r="H654" s="1426"/>
      <c r="I654" s="1424"/>
      <c r="J654" s="1425"/>
      <c r="K654" s="1426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780" t="s">
        <v>201</v>
      </c>
      <c r="D655" s="1781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0</v>
      </c>
      <c r="J655" s="276">
        <f t="shared" si="145"/>
        <v>0</v>
      </c>
      <c r="K655" s="277">
        <f t="shared" si="145"/>
        <v>0</v>
      </c>
      <c r="L655" s="311">
        <f t="shared" si="145"/>
        <v>0</v>
      </c>
      <c r="M655" s="12">
        <f t="shared" si="140"/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20"/>
      <c r="I656" s="152"/>
      <c r="J656" s="153"/>
      <c r="K656" s="1420"/>
      <c r="L656" s="282">
        <f aca="true" t="shared" si="147" ref="L656:L672">I656+J656+K656</f>
        <v>0</v>
      </c>
      <c r="M656" s="12">
        <f t="shared" si="140"/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2"/>
      <c r="I657" s="158"/>
      <c r="J657" s="159"/>
      <c r="K657" s="1422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2"/>
      <c r="I659" s="158"/>
      <c r="J659" s="159"/>
      <c r="K659" s="1422"/>
      <c r="L659" s="296">
        <f t="shared" si="147"/>
        <v>0</v>
      </c>
      <c r="M659" s="12">
        <f t="shared" si="140"/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2"/>
      <c r="I660" s="158"/>
      <c r="J660" s="159"/>
      <c r="K660" s="1422"/>
      <c r="L660" s="296">
        <f t="shared" si="147"/>
        <v>0</v>
      </c>
      <c r="M660" s="12">
        <f t="shared" si="140"/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1"/>
      <c r="I661" s="164"/>
      <c r="J661" s="165"/>
      <c r="K661" s="1421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30"/>
      <c r="I662" s="455"/>
      <c r="J662" s="456"/>
      <c r="K662" s="1430"/>
      <c r="L662" s="321">
        <f t="shared" si="147"/>
        <v>0</v>
      </c>
      <c r="M662" s="12">
        <f t="shared" si="140"/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7"/>
      <c r="I663" s="450"/>
      <c r="J663" s="451"/>
      <c r="K663" s="1427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30"/>
      <c r="I664" s="455"/>
      <c r="J664" s="456"/>
      <c r="K664" s="1430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2"/>
      <c r="I665" s="158"/>
      <c r="J665" s="159"/>
      <c r="K665" s="1422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884</v>
      </c>
      <c r="E666" s="327">
        <f t="shared" si="146"/>
        <v>0</v>
      </c>
      <c r="F666" s="450"/>
      <c r="G666" s="451"/>
      <c r="H666" s="1427"/>
      <c r="I666" s="450"/>
      <c r="J666" s="451"/>
      <c r="K666" s="1427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30"/>
      <c r="I667" s="455"/>
      <c r="J667" s="456"/>
      <c r="K667" s="1430"/>
      <c r="L667" s="321">
        <f t="shared" si="147"/>
        <v>0</v>
      </c>
      <c r="M667" s="12">
        <f t="shared" si="140"/>
      </c>
      <c r="N667" s="13"/>
    </row>
    <row r="668" spans="2:14" ht="15.75">
      <c r="B668" s="293"/>
      <c r="C668" s="325">
        <v>1063</v>
      </c>
      <c r="D668" s="333" t="s">
        <v>810</v>
      </c>
      <c r="E668" s="327">
        <f t="shared" si="146"/>
        <v>0</v>
      </c>
      <c r="F668" s="450"/>
      <c r="G668" s="451"/>
      <c r="H668" s="1427"/>
      <c r="I668" s="450"/>
      <c r="J668" s="451"/>
      <c r="K668" s="1427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2"/>
      <c r="G669" s="603"/>
      <c r="H669" s="1429"/>
      <c r="I669" s="602"/>
      <c r="J669" s="603"/>
      <c r="K669" s="1429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 t="shared" si="146"/>
        <v>0</v>
      </c>
      <c r="F670" s="455"/>
      <c r="G670" s="456"/>
      <c r="H670" s="1430"/>
      <c r="I670" s="455"/>
      <c r="J670" s="456"/>
      <c r="K670" s="1430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2"/>
      <c r="I671" s="158"/>
      <c r="J671" s="159"/>
      <c r="K671" s="1422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3"/>
      <c r="I672" s="173"/>
      <c r="J672" s="174"/>
      <c r="K672" s="1423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770" t="s">
        <v>275</v>
      </c>
      <c r="D673" s="1771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770" t="s">
        <v>731</v>
      </c>
      <c r="D677" s="1771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770" t="s">
        <v>220</v>
      </c>
      <c r="D683" s="1771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20"/>
      <c r="I684" s="152"/>
      <c r="J684" s="153"/>
      <c r="K684" s="1420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3"/>
      <c r="I685" s="173"/>
      <c r="J685" s="174"/>
      <c r="K685" s="1423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770" t="s">
        <v>222</v>
      </c>
      <c r="D686" s="1771"/>
      <c r="E686" s="311">
        <f t="shared" si="152"/>
        <v>0</v>
      </c>
      <c r="F686" s="1424"/>
      <c r="G686" s="1425"/>
      <c r="H686" s="1426"/>
      <c r="I686" s="1424"/>
      <c r="J686" s="1425"/>
      <c r="K686" s="1426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778" t="s">
        <v>223</v>
      </c>
      <c r="D687" s="1779"/>
      <c r="E687" s="311">
        <f t="shared" si="152"/>
        <v>0</v>
      </c>
      <c r="F687" s="1424"/>
      <c r="G687" s="1425"/>
      <c r="H687" s="1426"/>
      <c r="I687" s="1424"/>
      <c r="J687" s="1425"/>
      <c r="K687" s="1426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778" t="s">
        <v>224</v>
      </c>
      <c r="D688" s="1779"/>
      <c r="E688" s="311">
        <f t="shared" si="152"/>
        <v>0</v>
      </c>
      <c r="F688" s="1424"/>
      <c r="G688" s="1425"/>
      <c r="H688" s="1426"/>
      <c r="I688" s="1424"/>
      <c r="J688" s="1425"/>
      <c r="K688" s="1426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778" t="s">
        <v>1678</v>
      </c>
      <c r="D689" s="1779"/>
      <c r="E689" s="311">
        <f t="shared" si="152"/>
        <v>0</v>
      </c>
      <c r="F689" s="1424"/>
      <c r="G689" s="1425"/>
      <c r="H689" s="1426"/>
      <c r="I689" s="1424"/>
      <c r="J689" s="1425"/>
      <c r="K689" s="1426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770" t="s">
        <v>225</v>
      </c>
      <c r="D690" s="1771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 aca="true" t="shared" si="155" ref="E691:E698">F691+G691+H691</f>
        <v>0</v>
      </c>
      <c r="F691" s="152"/>
      <c r="G691" s="153"/>
      <c r="H691" s="1420"/>
      <c r="I691" s="152"/>
      <c r="J691" s="153"/>
      <c r="K691" s="1420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20"/>
      <c r="I692" s="152"/>
      <c r="J692" s="153"/>
      <c r="K692" s="1420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7"/>
      <c r="I693" s="450"/>
      <c r="J693" s="451"/>
      <c r="K693" s="1427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8"/>
      <c r="G694" s="639"/>
      <c r="H694" s="1428"/>
      <c r="I694" s="638"/>
      <c r="J694" s="639"/>
      <c r="K694" s="1428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2"/>
      <c r="G695" s="603"/>
      <c r="H695" s="1429"/>
      <c r="I695" s="602"/>
      <c r="J695" s="603"/>
      <c r="K695" s="1429"/>
      <c r="L695" s="336">
        <f t="shared" si="156"/>
        <v>0</v>
      </c>
      <c r="M695" s="12">
        <f t="shared" si="148"/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 t="shared" si="155"/>
        <v>0</v>
      </c>
      <c r="F696" s="455"/>
      <c r="G696" s="456"/>
      <c r="H696" s="1430"/>
      <c r="I696" s="455"/>
      <c r="J696" s="456"/>
      <c r="K696" s="1430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30"/>
      <c r="I697" s="455"/>
      <c r="J697" s="456"/>
      <c r="K697" s="1430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3"/>
      <c r="I698" s="173"/>
      <c r="J698" s="174"/>
      <c r="K698" s="1423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724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1675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770" t="s">
        <v>237</v>
      </c>
      <c r="D706" s="1771"/>
      <c r="E706" s="311">
        <f t="shared" si="158"/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770" t="s">
        <v>238</v>
      </c>
      <c r="D707" s="1771"/>
      <c r="E707" s="311">
        <f t="shared" si="158"/>
        <v>0</v>
      </c>
      <c r="F707" s="1424"/>
      <c r="G707" s="1425"/>
      <c r="H707" s="1426"/>
      <c r="I707" s="1424"/>
      <c r="J707" s="1425"/>
      <c r="K707" s="1426"/>
      <c r="L707" s="311">
        <f t="shared" si="159"/>
        <v>0</v>
      </c>
      <c r="M707" s="12">
        <f t="shared" si="160"/>
      </c>
      <c r="N707" s="13"/>
    </row>
    <row r="708" spans="2:14" ht="15.75">
      <c r="B708" s="273">
        <v>4100</v>
      </c>
      <c r="C708" s="1770" t="s">
        <v>239</v>
      </c>
      <c r="D708" s="1771"/>
      <c r="E708" s="311">
        <f t="shared" si="158"/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770" t="s">
        <v>240</v>
      </c>
      <c r="D709" s="1771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2"/>
      <c r="I711" s="158"/>
      <c r="J711" s="159"/>
      <c r="K711" s="1422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2"/>
      <c r="I712" s="158"/>
      <c r="J712" s="159"/>
      <c r="K712" s="1422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2"/>
      <c r="I713" s="158"/>
      <c r="J713" s="159"/>
      <c r="K713" s="1422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2"/>
      <c r="I714" s="158"/>
      <c r="J714" s="159"/>
      <c r="K714" s="1422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3"/>
      <c r="I715" s="173"/>
      <c r="J715" s="174"/>
      <c r="K715" s="1423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770" t="s">
        <v>1679</v>
      </c>
      <c r="D716" s="1771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20"/>
      <c r="I717" s="152"/>
      <c r="J717" s="153"/>
      <c r="K717" s="1420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2"/>
      <c r="I718" s="158"/>
      <c r="J718" s="159"/>
      <c r="K718" s="1422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3"/>
      <c r="I719" s="173"/>
      <c r="J719" s="174"/>
      <c r="K719" s="1423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770" t="s">
        <v>1676</v>
      </c>
      <c r="D720" s="1771"/>
      <c r="E720" s="311">
        <f t="shared" si="165"/>
        <v>0</v>
      </c>
      <c r="F720" s="1424"/>
      <c r="G720" s="1425"/>
      <c r="H720" s="1426"/>
      <c r="I720" s="1424"/>
      <c r="J720" s="1425"/>
      <c r="K720" s="1426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770" t="s">
        <v>1677</v>
      </c>
      <c r="D721" s="1771"/>
      <c r="E721" s="311">
        <f t="shared" si="165"/>
        <v>0</v>
      </c>
      <c r="F721" s="1424"/>
      <c r="G721" s="1425"/>
      <c r="H721" s="1426"/>
      <c r="I721" s="1424"/>
      <c r="J721" s="1425"/>
      <c r="K721" s="1426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778" t="s">
        <v>250</v>
      </c>
      <c r="D722" s="1779"/>
      <c r="E722" s="311">
        <f t="shared" si="165"/>
        <v>0</v>
      </c>
      <c r="F722" s="1424"/>
      <c r="G722" s="1425"/>
      <c r="H722" s="1426"/>
      <c r="I722" s="1424"/>
      <c r="J722" s="1425"/>
      <c r="K722" s="1426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770" t="s">
        <v>276</v>
      </c>
      <c r="D723" s="1771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774" t="s">
        <v>251</v>
      </c>
      <c r="D726" s="1775"/>
      <c r="E726" s="311">
        <f>F726+G726+H726</f>
        <v>0</v>
      </c>
      <c r="F726" s="1424"/>
      <c r="G726" s="1425"/>
      <c r="H726" s="1426"/>
      <c r="I726" s="1424"/>
      <c r="J726" s="1425"/>
      <c r="K726" s="1426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774" t="s">
        <v>252</v>
      </c>
      <c r="D727" s="1775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20"/>
      <c r="I728" s="152"/>
      <c r="J728" s="153"/>
      <c r="K728" s="1420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2"/>
      <c r="I729" s="158"/>
      <c r="J729" s="159"/>
      <c r="K729" s="1422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2"/>
      <c r="I730" s="158"/>
      <c r="J730" s="159"/>
      <c r="K730" s="1422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2"/>
      <c r="I731" s="158"/>
      <c r="J731" s="159"/>
      <c r="K731" s="1422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2"/>
      <c r="I732" s="158"/>
      <c r="J732" s="159"/>
      <c r="K732" s="1422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2"/>
      <c r="I733" s="158"/>
      <c r="J733" s="159"/>
      <c r="K733" s="1422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3"/>
      <c r="I734" s="173"/>
      <c r="J734" s="174"/>
      <c r="K734" s="1423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774" t="s">
        <v>632</v>
      </c>
      <c r="D735" s="1775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774" t="s">
        <v>694</v>
      </c>
      <c r="D738" s="1775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770" t="s">
        <v>695</v>
      </c>
      <c r="D739" s="1771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776" t="s">
        <v>925</v>
      </c>
      <c r="D744" s="1777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4"/>
      <c r="C748" s="1772" t="s">
        <v>703</v>
      </c>
      <c r="D748" s="1773"/>
      <c r="E748" s="1440"/>
      <c r="F748" s="1440"/>
      <c r="G748" s="1440"/>
      <c r="H748" s="1440"/>
      <c r="I748" s="1440"/>
      <c r="J748" s="1440"/>
      <c r="K748" s="1440"/>
      <c r="L748" s="1441"/>
      <c r="M748" s="12">
        <f t="shared" si="171"/>
      </c>
      <c r="N748" s="13"/>
    </row>
    <row r="749" spans="2:14" ht="15.75">
      <c r="B749" s="382">
        <v>98</v>
      </c>
      <c r="C749" s="1772" t="s">
        <v>703</v>
      </c>
      <c r="D749" s="1773"/>
      <c r="E749" s="383">
        <f>F749+G749+H749</f>
        <v>0</v>
      </c>
      <c r="F749" s="1431">
        <v>0</v>
      </c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0</v>
      </c>
      <c r="F753" s="397">
        <f t="shared" si="175"/>
        <v>0</v>
      </c>
      <c r="G753" s="398">
        <f t="shared" si="175"/>
        <v>0</v>
      </c>
      <c r="H753" s="399">
        <f t="shared" si="175"/>
        <v>0</v>
      </c>
      <c r="I753" s="397">
        <f t="shared" si="175"/>
        <v>0</v>
      </c>
      <c r="J753" s="398">
        <f t="shared" si="175"/>
        <v>0</v>
      </c>
      <c r="K753" s="399">
        <f t="shared" si="175"/>
        <v>0</v>
      </c>
      <c r="L753" s="396">
        <f t="shared" si="175"/>
        <v>0</v>
      </c>
      <c r="M753" s="12">
        <f t="shared" si="171"/>
      </c>
      <c r="N753" s="73" t="str">
        <f>LEFT(C634,1)</f>
        <v>1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</c>
    </row>
    <row r="755" spans="2:13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</sheetData>
  <sheetProtection password="81B0" sheet="1" objects="1" scenarios="1"/>
  <mergeCells count="142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C687:D687"/>
    <mergeCell ref="C709:D709"/>
    <mergeCell ref="C716:D716"/>
    <mergeCell ref="C720:D720"/>
    <mergeCell ref="C721:D721"/>
    <mergeCell ref="C722:D722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H96:H108 H110:H112 K117:K121 H123:H125 H127:H137 H141:H142 H144:H151 H153:H160 H162:H169 F382:G383 F26:G27 F29:K32 F34:K38 F40:K46 K53:K57 F48:K51 F59:K60 G92:H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 I102">
      <formula1>999999999999999000</formula1>
    </dataValidation>
    <dataValidation type="whole" operator="lessThan" allowBlank="1" showInputMessage="1" showErrorMessage="1" error="Въвежда се цяло число!" sqref="F99:F100 F102 F106:F107 I99:I100 F23:J24 F394:K397 F409:K410 F481:K482 F500:K503 F524:K525 F534:K536 F589:K592 F496:G498 I496:J498 F551:G558 I551:J558 K171:L171 H171:I171 E171:F171 H25:H27 H86:H90 F86:F89 K86:K90 F522:J522 F527:G527 J92:K93 H519:H521 I527:J527 F530:G530 I530:J530 F532:G532 I532:J532 F400:G400 I400: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782">
        <f>$B$7</f>
        <v>0</v>
      </c>
      <c r="J14" s="1783"/>
      <c r="K14" s="1783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87">
        <f>$B$12</f>
        <v>0</v>
      </c>
      <c r="J19" s="1788"/>
      <c r="K19" s="1789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90" t="s">
        <v>2048</v>
      </c>
      <c r="M23" s="1791"/>
      <c r="N23" s="1791"/>
      <c r="O23" s="1792"/>
      <c r="P23" s="1793" t="s">
        <v>2049</v>
      </c>
      <c r="Q23" s="1794"/>
      <c r="R23" s="1794"/>
      <c r="S23" s="1795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6" t="s">
        <v>753</v>
      </c>
      <c r="K30" s="179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0" t="s">
        <v>756</v>
      </c>
      <c r="K33" s="1781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8" t="s">
        <v>195</v>
      </c>
      <c r="K39" s="179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0" t="s">
        <v>200</v>
      </c>
      <c r="K47" s="1801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0" t="s">
        <v>201</v>
      </c>
      <c r="K48" s="1781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0" t="s">
        <v>275</v>
      </c>
      <c r="K66" s="177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0" t="s">
        <v>731</v>
      </c>
      <c r="K70" s="177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0" t="s">
        <v>220</v>
      </c>
      <c r="K76" s="177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0" t="s">
        <v>222</v>
      </c>
      <c r="K79" s="1771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78" t="s">
        <v>223</v>
      </c>
      <c r="K80" s="1779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78" t="s">
        <v>224</v>
      </c>
      <c r="K81" s="1779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78" t="s">
        <v>1678</v>
      </c>
      <c r="K82" s="1779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0" t="s">
        <v>225</v>
      </c>
      <c r="K83" s="177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0" t="s">
        <v>237</v>
      </c>
      <c r="K99" s="1771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0" t="s">
        <v>238</v>
      </c>
      <c r="K100" s="1771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0" t="s">
        <v>239</v>
      </c>
      <c r="K101" s="1771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0" t="s">
        <v>240</v>
      </c>
      <c r="K102" s="177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0" t="s">
        <v>1679</v>
      </c>
      <c r="K109" s="177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0" t="s">
        <v>1676</v>
      </c>
      <c r="K113" s="1771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0" t="s">
        <v>1677</v>
      </c>
      <c r="K114" s="1771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78" t="s">
        <v>250</v>
      </c>
      <c r="K115" s="1779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0" t="s">
        <v>276</v>
      </c>
      <c r="K116" s="177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4" t="s">
        <v>251</v>
      </c>
      <c r="K119" s="1775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4" t="s">
        <v>252</v>
      </c>
      <c r="K120" s="177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4" t="s">
        <v>632</v>
      </c>
      <c r="K128" s="177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4" t="s">
        <v>694</v>
      </c>
      <c r="K131" s="1775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0" t="s">
        <v>695</v>
      </c>
      <c r="K132" s="177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6" t="s">
        <v>925</v>
      </c>
      <c r="K137" s="177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72" t="s">
        <v>703</v>
      </c>
      <c r="K141" s="1773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72" t="s">
        <v>703</v>
      </c>
      <c r="K142" s="1773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666" ht="12.75"/>
    <row r="670" ht="12.75"/>
    <row r="671" ht="12.75"/>
    <row r="696" ht="12.75"/>
    <row r="747" ht="12.75"/>
    <row r="748" ht="12.75"/>
    <row r="749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2018-10-09T11:26:01Z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