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OP_LIST">'INF'!$C$28:$C$38</definedName>
    <definedName name="OP_LIST2">'INF'!$C$28:$D$38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4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7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0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42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37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<sst xmlns="http://schemas.openxmlformats.org/spreadsheetml/2006/main" count="2760" uniqueCount="1075">
  <si>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</si>
  <si>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</si>
  <si>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</si>
  <si>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</si>
  <si>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</si>
  <si>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</si>
  <si>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</si>
  <si>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</si>
  <si>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</si>
  <si>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</si>
  <si>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</si>
  <si>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</si>
  <si>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</si>
  <si>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</si>
  <si>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</si>
  <si>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</si>
  <si>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</si>
  <si>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</si>
  <si>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</si>
  <si>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</si>
  <si>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</si>
  <si>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</si>
  <si>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</si>
  <si>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</si>
  <si>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</si>
  <si>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</si>
  <si>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</si>
  <si>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</si>
  <si>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</si>
  <si>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</si>
  <si>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</si>
  <si>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</si>
  <si>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</si>
  <si>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</si>
  <si>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</si>
  <si>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</si>
  <si>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</si>
  <si>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</si>
  <si>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</si>
  <si>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</si>
  <si>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</si>
  <si>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</si>
  <si>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</si>
  <si>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</si>
  <si>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</si>
  <si>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</si>
  <si>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</si>
  <si>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</si>
  <si>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</si>
  <si>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</si>
  <si>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</si>
  <si>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</si>
  <si>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</si>
  <si>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</si>
  <si>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</si>
  <si>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</si>
  <si>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</si>
  <si>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</si>
  <si>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</si>
  <si>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</si>
  <si>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</si>
  <si>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</si>
  <si>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</si>
  <si>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</si>
  <si>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</si>
  <si>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</si>
  <si>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</si>
  <si>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</si>
  <si>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</si>
  <si>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</si>
  <si>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</si>
  <si>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</si>
  <si>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</si>
  <si>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</si>
  <si>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</si>
  <si>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</si>
  <si>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</si>
  <si>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</si>
  <si>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</si>
  <si>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</si>
  <si>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</si>
  <si>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</si>
  <si>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</si>
  <si>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</si>
  <si>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</si>
  <si>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</si>
  <si>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</si>
  <si>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</si>
  <si>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</si>
  <si>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</si>
  <si>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</si>
  <si>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</si>
  <si>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</si>
  <si>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</si>
  <si>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</si>
  <si>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</si>
  <si>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</si>
  <si>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</si>
  <si>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</si>
  <si>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</si>
  <si>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</si>
  <si>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</si>
  <si>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</si>
  <si>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</si>
  <si>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</si>
  <si>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</si>
  <si>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</si>
  <si>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</si>
  <si>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</si>
  <si>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</si>
  <si>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</si>
  <si>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</si>
  <si>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</si>
  <si>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</si>
  <si>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</si>
  <si>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</si>
  <si>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</si>
  <si>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</si>
  <si>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</si>
  <si>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</si>
  <si>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</si>
  <si>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</si>
  <si>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</si>
  <si>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</si>
  <si>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</si>
  <si>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</si>
  <si>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</si>
  <si>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</si>
  <si>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</si>
  <si>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</si>
  <si>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</si>
  <si>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</si>
  <si>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</si>
  <si>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</si>
  <si>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</si>
  <si>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</si>
  <si>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</si>
  <si>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</si>
  <si>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</si>
  <si>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</si>
  <si>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</si>
  <si>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</si>
  <si>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</si>
  <si>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</si>
  <si>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</si>
  <si>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</si>
  <si>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</si>
  <si>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</si>
  <si>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</si>
  <si>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</si>
  <si>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</si>
  <si>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</si>
  <si>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</si>
  <si>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</si>
  <si>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</si>
  <si>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</si>
  <si>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</si>
  <si>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</si>
  <si>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</si>
  <si>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</si>
  <si>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</si>
  <si>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</si>
  <si>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</si>
  <si>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</si>
  <si>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</si>
  <si>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</si>
  <si>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</si>
  <si>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</si>
  <si>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</si>
  <si>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</si>
  <si>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</si>
  <si>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</si>
  <si>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</si>
  <si>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</si>
  <si>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</si>
  <si>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</si>
  <si>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</si>
  <si>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</si>
  <si>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</si>
  <si>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</si>
  <si>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</si>
  <si>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</si>
  <si>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</si>
  <si>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</si>
  <si>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</si>
  <si>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</si>
  <si>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</si>
  <si>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</si>
  <si>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</si>
  <si>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</si>
  <si>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</si>
  <si>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</si>
  <si>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</si>
  <si>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</si>
  <si>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</si>
  <si>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</si>
  <si>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</si>
  <si>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</si>
  <si>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</si>
  <si>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</si>
  <si>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</si>
  <si>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</si>
  <si>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</si>
  <si>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</si>
  <si>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</si>
  <si>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</si>
  <si>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</si>
  <si>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</si>
  <si>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</si>
  <si>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</si>
  <si>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</si>
  <si>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</si>
  <si>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</si>
  <si>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</si>
  <si>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</si>
  <si>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</si>
  <si>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</si>
  <si>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</si>
  <si>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</si>
  <si>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</si>
  <si>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</si>
  <si>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</si>
  <si>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</si>
  <si>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</si>
  <si>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</si>
  <si>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</si>
  <si>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</si>
  <si>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</si>
  <si>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</si>
  <si>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</si>
  <si>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</si>
  <si>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</si>
  <si>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</si>
  <si>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</si>
  <si>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</si>
  <si>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</si>
  <si>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</si>
  <si>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</si>
  <si>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</si>
  <si>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</si>
  <si>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</si>
  <si>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</si>
  <si>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</si>
  <si>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</si>
  <si>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</si>
  <si>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</si>
  <si>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</si>
  <si>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</si>
  <si>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</si>
  <si>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</si>
  <si>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</si>
  <si>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</si>
  <si>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</si>
  <si>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</si>
  <si>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</si>
  <si>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</si>
  <si>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</si>
  <si>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</si>
  <si>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</si>
  <si>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</si>
  <si>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</si>
  <si>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</si>
  <si>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</si>
  <si>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</si>
  <si>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</si>
  <si>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</si>
  <si>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</si>
  <si>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</si>
  <si>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</si>
  <si>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</si>
  <si>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</si>
  <si>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</si>
  <si>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</si>
  <si>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</si>
  <si>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</si>
  <si>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</si>
  <si>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</si>
  <si>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</si>
  <si>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</si>
  <si>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</si>
  <si>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</si>
  <si>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</si>
  <si>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</si>
  <si>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</si>
  <si>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</si>
  <si>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</si>
  <si>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</si>
  <si>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</si>
  <si>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</si>
  <si>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</si>
  <si>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</si>
  <si>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</si>
  <si>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98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</si>
  <si>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</si>
  <si>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</si>
  <si>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</si>
  <si>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</si>
  <si>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</si>
  <si>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</si>
  <si>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</si>
  <si>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</si>
  <si>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</si>
  <si>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</si>
  <si>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</si>
  <si>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</si>
  <si>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</si>
  <si>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</si>
  <si>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</si>
  <si>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</si>
  <si>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</si>
  <si>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</si>
  <si>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</si>
  <si>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НФ - СЛУЖЕБЕН КОД ПЛАН</t>
  </si>
  <si>
    <t>00001</t>
  </si>
  <si>
    <t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</si>
  <si>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</si>
  <si>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</si>
  <si>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</si>
  <si>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</si>
  <si>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</si>
  <si>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</si>
  <si>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</si>
  <si>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</si>
  <si>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</si>
  <si>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</si>
  <si>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</si>
  <si>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</si>
  <si>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</si>
  <si>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</si>
  <si>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</si>
  <si>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</si>
  <si>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</si>
  <si>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</si>
  <si>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</si>
  <si>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</si>
  <si>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</si>
  <si>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</si>
  <si>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</si>
  <si>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</si>
  <si>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</si>
  <si>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</si>
  <si>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</si>
  <si>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</si>
  <si>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</si>
  <si>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</si>
  <si>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</si>
  <si>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</si>
  <si>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</si>
  <si>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</si>
  <si>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</si>
  <si>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</si>
  <si>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</si>
  <si>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</si>
  <si>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</si>
  <si>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</si>
  <si>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</si>
  <si>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</si>
  <si>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</si>
  <si>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</si>
  <si>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</si>
  <si>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</si>
  <si>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</si>
  <si>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</si>
  <si>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</si>
  <si>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</si>
  <si>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</si>
  <si>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</si>
  <si>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</si>
  <si>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</si>
  <si>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</si>
  <si>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</si>
  <si>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</si>
  <si>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</si>
  <si>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</si>
  <si>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</si>
  <si>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</si>
  <si>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</si>
  <si>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</si>
  <si>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</si>
  <si>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</si>
  <si>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</si>
  <si>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</si>
  <si>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</si>
  <si>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</si>
  <si>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</si>
  <si>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</si>
  <si>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</si>
  <si>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</si>
  <si>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</si>
  <si>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</si>
  <si>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</si>
  <si>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</si>
  <si>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</si>
  <si>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</si>
  <si>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</si>
  <si>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</si>
  <si>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</si>
  <si>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</si>
  <si>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</si>
  <si>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</si>
  <si>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</si>
  <si>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</si>
  <si>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</si>
  <si>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</si>
  <si>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</si>
  <si>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</si>
  <si>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</si>
  <si>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</si>
  <si>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</si>
  <si>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</si>
  <si>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</si>
  <si>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</si>
  <si>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</si>
  <si>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</si>
  <si>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</si>
  <si>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</si>
  <si>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</si>
  <si>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</si>
  <si>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</si>
  <si>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</si>
  <si>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</si>
  <si>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</si>
  <si>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</si>
  <si>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</si>
  <si>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</si>
  <si>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</si>
  <si>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</si>
  <si>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</si>
  <si>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</si>
  <si>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</si>
  <si>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</si>
  <si>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</si>
  <si>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</si>
  <si>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</si>
  <si>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</si>
  <si>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</si>
  <si>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</si>
  <si>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</si>
  <si>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</si>
  <si>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</si>
  <si>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</si>
  <si>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</si>
  <si>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</si>
  <si>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</si>
  <si>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</si>
  <si>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</si>
  <si>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</si>
  <si>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</si>
  <si>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</si>
  <si>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</si>
  <si>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</si>
  <si>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</si>
  <si>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</si>
  <si>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</si>
  <si>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</si>
  <si>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</si>
  <si>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</si>
  <si>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</si>
  <si>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</si>
  <si>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</si>
  <si>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</si>
  <si>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</si>
  <si>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</si>
  <si>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</si>
  <si>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</si>
  <si>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</si>
  <si>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</si>
  <si>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</si>
  <si>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</si>
  <si>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</si>
  <si>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</si>
  <si>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</si>
  <si>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</si>
  <si>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</si>
  <si>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</si>
  <si>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</si>
  <si>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</si>
  <si>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</si>
  <si>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</si>
  <si>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</si>
  <si>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</si>
  <si>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</si>
  <si>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</si>
  <si>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</si>
  <si>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</si>
  <si>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</si>
  <si>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</si>
  <si>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</si>
  <si>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</si>
  <si>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</si>
  <si>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</si>
  <si>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</si>
  <si>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</si>
  <si>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</si>
  <si>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</si>
  <si>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</si>
  <si>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</si>
  <si>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</si>
  <si>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</si>
  <si>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</si>
  <si>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</si>
  <si>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</si>
  <si>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</si>
  <si>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</si>
  <si>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</si>
  <si>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</si>
  <si>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</si>
  <si>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</si>
  <si>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</si>
  <si>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</si>
  <si>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</si>
  <si>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</si>
  <si>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</si>
  <si>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</si>
  <si>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</si>
  <si>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</si>
  <si>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</si>
  <si>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</si>
  <si>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</si>
  <si>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</si>
  <si>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</si>
  <si>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</si>
  <si>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</si>
  <si>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</si>
  <si>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</si>
  <si>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</si>
  <si>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</si>
  <si>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</si>
  <si>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</si>
  <si>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</si>
  <si>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</si>
  <si>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</si>
  <si>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</si>
  <si>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</si>
  <si>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</si>
  <si>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</si>
  <si>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</si>
  <si>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</si>
  <si>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</si>
  <si>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</si>
  <si>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</si>
  <si>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</si>
  <si>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</si>
  <si>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</si>
  <si>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</si>
  <si>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</si>
  <si>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</si>
  <si>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</si>
  <si>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</si>
  <si>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</si>
  <si>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</si>
  <si>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</si>
  <si>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</si>
  <si>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</si>
  <si>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</si>
  <si>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</si>
  <si>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</si>
  <si>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</si>
  <si>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</si>
  <si>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</si>
  <si>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</si>
  <si>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</si>
  <si>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</si>
  <si>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</si>
  <si>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</si>
  <si>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</si>
  <si>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</si>
  <si>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</si>
  <si>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</si>
  <si>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</si>
  <si>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</si>
  <si>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</si>
  <si>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</si>
  <si>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</si>
  <si>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</si>
  <si>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</si>
  <si>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</si>
  <si>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</si>
  <si>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</si>
  <si>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</si>
  <si>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</si>
  <si>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</si>
  <si>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</si>
  <si>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</si>
  <si>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</si>
  <si>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</si>
  <si>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</si>
  <si>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</si>
  <si>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</si>
  <si>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</si>
  <si>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</si>
  <si>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</si>
  <si>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</si>
  <si>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</si>
  <si>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</si>
  <si>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</si>
  <si>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</si>
  <si>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</si>
  <si>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</si>
  <si>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</si>
  <si>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</si>
  <si>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</si>
  <si>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</si>
  <si>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</si>
  <si>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</si>
  <si>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</si>
  <si>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</si>
  <si>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</si>
  <si>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</si>
  <si>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</si>
  <si>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</si>
  <si>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</si>
  <si>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</si>
  <si>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</si>
  <si>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</si>
  <si>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</si>
  <si>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</si>
  <si>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</si>
  <si>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</si>
  <si>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</si>
  <si>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</si>
  <si>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</si>
  <si>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</si>
  <si>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</si>
  <si>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</si>
  <si>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</si>
  <si>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</si>
  <si>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</si>
  <si>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</si>
  <si>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</si>
  <si>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</si>
  <si>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</si>
  <si>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</si>
  <si>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</si>
  <si>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</si>
  <si>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</si>
  <si>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</si>
  <si>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</si>
  <si>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</si>
  <si>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</si>
  <si>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</si>
  <si>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</si>
  <si>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</si>
  <si>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</si>
  <si>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</si>
  <si>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</si>
  <si>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</si>
  <si>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</si>
  <si>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</si>
  <si>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</si>
  <si>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</si>
  <si>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</si>
  <si>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</si>
  <si>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</si>
  <si>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</si>
  <si>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</si>
  <si>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</si>
  <si>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</si>
  <si>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</si>
  <si>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</si>
  <si>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</si>
  <si>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</si>
  <si>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</si>
  <si>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</si>
  <si>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</si>
  <si>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</si>
  <si>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</si>
  <si>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</si>
  <si>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</si>
  <si>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</si>
  <si>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</si>
  <si>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</si>
  <si>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</si>
  <si>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</si>
  <si>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</si>
  <si>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</si>
  <si>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</si>
  <si>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</si>
  <si>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</si>
  <si>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</si>
  <si>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</si>
  <si>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</si>
  <si>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</si>
  <si>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</si>
  <si>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</si>
  <si>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</si>
  <si>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</si>
  <si>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</si>
  <si>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</si>
  <si>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</si>
  <si>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</si>
  <si>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</si>
  <si>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</si>
  <si>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</si>
  <si>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</si>
  <si>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</si>
  <si>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</si>
  <si>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</si>
  <si>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</si>
  <si>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</si>
  <si>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</si>
  <si>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</si>
  <si>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</si>
  <si>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</si>
  <si>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</si>
  <si>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</si>
  <si>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</si>
  <si>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</si>
  <si>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</si>
  <si>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</si>
  <si>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</si>
  <si>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</si>
  <si>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</si>
  <si>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</si>
  <si>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</si>
  <si>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</si>
  <si>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</si>
  <si>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</si>
  <si>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</si>
  <si>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</si>
  <si>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</si>
  <si>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</si>
  <si>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</si>
  <si>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</si>
  <si>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</si>
  <si>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</si>
  <si>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</si>
  <si>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</si>
  <si>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</si>
  <si>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</si>
  <si>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</si>
  <si>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</si>
  <si>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</si>
  <si>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</si>
  <si>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</si>
  <si>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</si>
  <si>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</si>
  <si>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</si>
  <si>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</si>
  <si>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</si>
  <si>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</si>
  <si>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</si>
  <si>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</si>
  <si>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</si>
  <si>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</si>
  <si>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</si>
  <si>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</si>
  <si>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</si>
  <si>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</si>
  <si>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</si>
  <si>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</si>
  <si>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</si>
  <si>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</si>
  <si>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</si>
  <si>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</si>
  <si>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</si>
  <si>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</si>
  <si>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</si>
  <si>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</si>
  <si>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</si>
  <si>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</si>
  <si>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</si>
  <si>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</si>
  <si>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</si>
  <si>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</si>
  <si>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</si>
  <si>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</si>
  <si>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</si>
  <si>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</si>
  <si>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</si>
  <si>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</si>
  <si>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</si>
  <si>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</si>
  <si>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</si>
  <si>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</si>
  <si>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</si>
  <si>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</si>
  <si>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</si>
  <si>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</si>
  <si>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</si>
  <si>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</si>
  <si>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</si>
  <si>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</si>
  <si>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</si>
  <si>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</si>
  <si>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</si>
  <si>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</si>
  <si>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</si>
  <si>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</si>
  <si>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</si>
  <si>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</si>
  <si>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</si>
  <si>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</si>
  <si>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</si>
  <si>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</si>
  <si>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</si>
  <si>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</si>
  <si>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</si>
  <si>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</si>
  <si>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</si>
  <si>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</si>
  <si>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</si>
  <si>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</si>
  <si>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</si>
  <si>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</si>
  <si>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</si>
  <si>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</si>
  <si>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</si>
  <si>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</si>
  <si>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</si>
  <si>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</si>
  <si>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</si>
  <si>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</si>
  <si>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</si>
  <si>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</si>
  <si>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</si>
  <si>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</si>
  <si>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</si>
  <si>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</si>
  <si>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</si>
  <si>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</si>
  <si>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</si>
  <si>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</si>
  <si>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</si>
  <si>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</si>
  <si>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</si>
  <si>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</si>
  <si>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</si>
  <si>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</si>
  <si>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</si>
  <si>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</si>
  <si>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</si>
  <si>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</si>
  <si>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</si>
  <si>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</si>
  <si>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</si>
  <si>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</si>
  <si>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</si>
  <si>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</si>
  <si>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</si>
  <si>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</si>
  <si>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</si>
  <si>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</si>
  <si>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</si>
  <si>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</si>
  <si>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</si>
  <si>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</si>
  <si>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</si>
  <si>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</si>
  <si>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</si>
  <si>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</si>
  <si>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</si>
  <si>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</si>
  <si>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</si>
  <si>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</si>
  <si>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</si>
  <si>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</si>
  <si>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</si>
  <si>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</si>
  <si>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</si>
  <si>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</si>
  <si>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</si>
  <si>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</si>
  <si>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</si>
  <si>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</si>
  <si>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</si>
  <si>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</si>
  <si>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</si>
  <si>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</si>
  <si>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</si>
  <si>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</si>
  <si>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</si>
  <si>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</si>
  <si>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</si>
  <si>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</si>
  <si>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</si>
  <si>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</si>
  <si>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</si>
  <si>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</si>
  <si>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</si>
  <si>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</si>
  <si>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</si>
  <si>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</si>
  <si>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</si>
  <si>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</si>
  <si>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</si>
  <si>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</si>
  <si>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</si>
  <si>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</si>
  <si>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</si>
  <si>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</si>
  <si>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</si>
  <si>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</si>
  <si>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</si>
  <si>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</si>
  <si>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</si>
  <si>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</si>
  <si>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</si>
  <si>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</si>
  <si>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</si>
  <si>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</si>
  <si>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</si>
  <si>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</si>
  <si>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</si>
  <si>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</si>
  <si>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</si>
  <si>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</si>
  <si>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</si>
  <si>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</si>
  <si>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</si>
  <si>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</si>
  <si>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</si>
  <si>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</si>
  <si>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</si>
  <si>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</si>
  <si>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</si>
  <si>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</si>
  <si>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</si>
  <si>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</si>
  <si>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</si>
  <si>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</si>
  <si>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</si>
  <si>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</si>
  <si>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</si>
  <si>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</si>
  <si>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</si>
  <si>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</si>
  <si>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</si>
  <si>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</si>
  <si>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</si>
  <si>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</si>
  <si>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</si>
  <si>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</si>
  <si>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</si>
  <si>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</si>
  <si>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</si>
  <si>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</si>
  <si>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</si>
  <si>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</si>
  <si>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</si>
  <si>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</si>
  <si>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</si>
  <si>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</si>
  <si>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</si>
  <si>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</si>
  <si>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</si>
  <si>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</si>
  <si>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</si>
  <si>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</si>
  <si>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</si>
  <si>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</si>
  <si>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</si>
  <si>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</si>
  <si>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</si>
  <si>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</si>
  <si>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</si>
  <si>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</si>
  <si>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</si>
  <si>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</si>
  <si>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</si>
  <si>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</si>
  <si>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</si>
  <si>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</si>
  <si>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</si>
  <si>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</si>
  <si>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</si>
  <si>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</si>
  <si>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</si>
  <si>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</si>
  <si>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</si>
  <si>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</si>
  <si>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</si>
  <si>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</si>
  <si>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</si>
  <si>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</si>
  <si>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</si>
  <si>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</si>
  <si>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</si>
  <si>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</si>
  <si>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</si>
  <si>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</si>
  <si>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</si>
  <si>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</si>
  <si>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</si>
  <si>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</si>
  <si>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</si>
  <si>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</si>
  <si>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</si>
  <si>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</si>
  <si>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</si>
  <si>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</si>
  <si>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</si>
  <si>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</si>
  <si>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</si>
  <si>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</si>
  <si>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</si>
  <si>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</si>
  <si>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</si>
  <si>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</si>
  <si>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</si>
  <si>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</si>
  <si>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</si>
  <si>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</si>
  <si>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</si>
  <si>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</si>
  <si>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</si>
  <si>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</si>
  <si>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</si>
  <si>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</si>
  <si>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</si>
  <si>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</si>
  <si>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</si>
  <si>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</si>
  <si>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</si>
  <si>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</si>
  <si>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</si>
  <si>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</si>
  <si>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</si>
  <si>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</si>
  <si>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</si>
  <si>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</si>
  <si>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</si>
  <si>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</si>
  <si>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</si>
  <si>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</si>
  <si>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</si>
  <si>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</si>
  <si>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</si>
  <si>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</si>
  <si>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</si>
  <si>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</si>
  <si>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</si>
  <si>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</si>
  <si>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</si>
  <si>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</si>
  <si>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</si>
  <si>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</si>
  <si>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</si>
  <si>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</si>
  <si>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</si>
  <si>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</si>
  <si>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</si>
  <si>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</si>
  <si>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</si>
  <si>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</si>
  <si>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</si>
  <si>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</si>
  <si>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</si>
  <si>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</si>
  <si>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</si>
  <si>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</si>
  <si>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</si>
  <si>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</si>
  <si>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</si>
  <si>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</si>
  <si>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</si>
  <si>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</si>
  <si>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</si>
  <si>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</si>
  <si>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</si>
  <si>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</si>
  <si>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</si>
  <si>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</si>
  <si>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</si>
  <si>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</si>
  <si>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</si>
  <si>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</si>
  <si>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Симеоновград</t>
  </si>
  <si>
    <t>7607</t>
  </si>
  <si>
    <t>b1385</t>
  </si>
  <si>
    <t>c1267</t>
  </si>
  <si>
    <t>c1571</t>
  </si>
  <si>
    <t>ОБЩИНА СИМЕОНОВГРАД</t>
  </si>
  <si>
    <t xml:space="preserve">                      (А.Трифонова)</t>
  </si>
  <si>
    <t xml:space="preserve">                      (П.Стайков)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</si>
</sst>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7" fillId="29" borderId="6" applyNumberFormat="0" applyAlignment="0" applyProtection="0"/>
    <xf numFmtId="0" fontId="118" fillId="29" borderId="2" applyNumberFormat="0" applyAlignment="0" applyProtection="0"/>
    <xf numFmtId="0" fontId="119" fillId="30" borderId="7" applyNumberFormat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</cellStyleXfs>
  <cellXfs count="120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23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4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6" fillId="0" borderId="40" xfId="35" applyNumberFormat="1" applyFont="1" applyFill="1" applyBorder="1" applyAlignment="1" quotePrefix="1">
      <alignment horizontal="right"/>
      <protection/>
    </xf>
    <xf numFmtId="216" fontId="26" fillId="0" borderId="37" xfId="35" applyNumberFormat="1" applyFont="1" applyFill="1" applyBorder="1" applyAlignment="1" quotePrefix="1">
      <alignment horizontal="right"/>
      <protection/>
    </xf>
    <xf numFmtId="216" fontId="26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3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1" fillId="34" borderId="0" xfId="33" applyNumberFormat="1" applyFont="1" applyFill="1" applyAlignment="1">
      <alignment vertical="center"/>
      <protection/>
    </xf>
    <xf numFmtId="1" fontId="41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1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vertical="center"/>
      <protection/>
    </xf>
    <xf numFmtId="0" fontId="37" fillId="0" borderId="10" xfId="33" applyFont="1" applyFill="1" applyBorder="1" applyAlignment="1">
      <alignment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4" fillId="0" borderId="10" xfId="33" applyNumberFormat="1" applyFont="1" applyFill="1" applyBorder="1" applyAlignment="1" quotePrefix="1">
      <alignment horizontal="center" vertical="center"/>
      <protection/>
    </xf>
    <xf numFmtId="3" fontId="44" fillId="0" borderId="10" xfId="33" applyNumberFormat="1" applyFont="1" applyFill="1" applyBorder="1" applyAlignment="1">
      <alignment horizontal="center" vertical="center"/>
      <protection/>
    </xf>
    <xf numFmtId="3" fontId="44" fillId="0" borderId="10" xfId="33" applyNumberFormat="1" applyFont="1" applyFill="1" applyBorder="1" applyAlignment="1" applyProtection="1">
      <alignment horizontal="center" vertical="center"/>
      <protection/>
    </xf>
    <xf numFmtId="3" fontId="44" fillId="0" borderId="21" xfId="33" applyNumberFormat="1" applyFont="1" applyBorder="1" applyAlignment="1" quotePrefix="1">
      <alignment horizontal="center" vertical="center"/>
      <protection/>
    </xf>
    <xf numFmtId="0" fontId="45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7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8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9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9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9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23" fillId="0" borderId="0" xfId="35" applyNumberFormat="1" applyFont="1" applyFill="1" applyBorder="1">
      <alignment/>
      <protection/>
    </xf>
    <xf numFmtId="196" fontId="23" fillId="0" borderId="0" xfId="35" applyNumberFormat="1" applyFont="1" applyFill="1" applyBorder="1" applyProtection="1">
      <alignment/>
      <protection locked="0"/>
    </xf>
    <xf numFmtId="196" fontId="50" fillId="0" borderId="0" xfId="35" applyNumberFormat="1" applyFont="1" applyFill="1" applyBorder="1">
      <alignment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51" fillId="0" borderId="0" xfId="33" applyFont="1" applyAlignment="1">
      <alignment/>
      <protection/>
    </xf>
    <xf numFmtId="0" fontId="51" fillId="0" borderId="0" xfId="33" applyFont="1" applyAlignment="1">
      <alignment wrapText="1"/>
      <protection/>
    </xf>
    <xf numFmtId="3" fontId="51" fillId="0" borderId="0" xfId="33" applyNumberFormat="1" applyFont="1" applyAlignment="1">
      <alignment/>
      <protection/>
    </xf>
    <xf numFmtId="0" fontId="40" fillId="0" borderId="0" xfId="33">
      <alignment/>
      <protection/>
    </xf>
    <xf numFmtId="0" fontId="40" fillId="0" borderId="0" xfId="33" applyFont="1">
      <alignment/>
      <protection/>
    </xf>
    <xf numFmtId="0" fontId="51" fillId="42" borderId="0" xfId="33" applyFont="1" applyFill="1">
      <alignment/>
      <protection/>
    </xf>
    <xf numFmtId="0" fontId="51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2" fillId="0" borderId="0" xfId="33" applyFont="1" applyAlignment="1">
      <alignment wrapText="1"/>
      <protection/>
    </xf>
    <xf numFmtId="0" fontId="51" fillId="41" borderId="48" xfId="33" applyFont="1" applyFill="1" applyBorder="1" applyAlignment="1">
      <alignment/>
      <protection/>
    </xf>
    <xf numFmtId="0" fontId="51" fillId="38" borderId="0" xfId="33" applyFont="1" applyFill="1">
      <alignment/>
      <protection/>
    </xf>
    <xf numFmtId="217" fontId="51" fillId="0" borderId="0" xfId="33" applyNumberFormat="1" applyFont="1">
      <alignment/>
      <protection/>
    </xf>
    <xf numFmtId="0" fontId="51" fillId="38" borderId="0" xfId="33" applyFont="1" applyFill="1" applyBorder="1">
      <alignment/>
      <protection/>
    </xf>
    <xf numFmtId="3" fontId="37" fillId="38" borderId="0" xfId="33" applyNumberFormat="1" applyFont="1" applyFill="1" applyBorder="1" applyAlignment="1">
      <alignment horizontal="right"/>
      <protection/>
    </xf>
    <xf numFmtId="0" fontId="40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4" fillId="0" borderId="15" xfId="33" applyFont="1" applyFill="1" applyBorder="1" applyAlignment="1">
      <alignment vertical="center"/>
      <protection/>
    </xf>
    <xf numFmtId="0" fontId="44" fillId="0" borderId="53" xfId="33" applyFont="1" applyFill="1" applyBorder="1" applyAlignment="1">
      <alignment vertical="center"/>
      <protection/>
    </xf>
    <xf numFmtId="0" fontId="37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0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4" fillId="0" borderId="17" xfId="33" applyNumberFormat="1" applyFont="1" applyBorder="1" applyAlignment="1" quotePrefix="1">
      <alignment horizontal="center" vertical="center"/>
      <protection/>
    </xf>
    <xf numFmtId="0" fontId="45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5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51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3" fillId="0" borderId="38" xfId="35" applyFont="1" applyFill="1" applyBorder="1" applyAlignment="1">
      <alignment wrapText="1"/>
      <protection/>
    </xf>
    <xf numFmtId="0" fontId="23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3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23" fillId="0" borderId="38" xfId="33" applyFont="1" applyFill="1" applyBorder="1" applyAlignment="1">
      <alignment vertical="center" wrapText="1"/>
      <protection/>
    </xf>
    <xf numFmtId="0" fontId="23" fillId="0" borderId="47" xfId="33" applyFont="1" applyFill="1" applyBorder="1" applyAlignment="1">
      <alignment vertical="center" wrapText="1"/>
      <protection/>
    </xf>
    <xf numFmtId="0" fontId="23" fillId="0" borderId="45" xfId="33" applyFont="1" applyFill="1" applyBorder="1" applyAlignment="1">
      <alignment vertical="center" wrapText="1"/>
      <protection/>
    </xf>
    <xf numFmtId="0" fontId="23" fillId="0" borderId="24" xfId="33" applyFont="1" applyFill="1" applyBorder="1" applyAlignment="1">
      <alignment vertical="center" wrapText="1"/>
      <protection/>
    </xf>
    <xf numFmtId="0" fontId="21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40" fillId="44" borderId="0" xfId="33" applyFill="1">
      <alignment/>
      <protection/>
    </xf>
    <xf numFmtId="0" fontId="62" fillId="0" borderId="0" xfId="34" applyFont="1" applyAlignment="1">
      <alignment vertical="center"/>
      <protection/>
    </xf>
    <xf numFmtId="0" fontId="63" fillId="0" borderId="0" xfId="34" applyFont="1" applyAlignment="1">
      <alignment vertical="center"/>
      <protection/>
    </xf>
    <xf numFmtId="0" fontId="63" fillId="0" borderId="0" xfId="34" applyFont="1" applyAlignment="1">
      <alignment vertical="center" wrapText="1"/>
      <protection/>
    </xf>
    <xf numFmtId="1" fontId="64" fillId="0" borderId="0" xfId="34" applyNumberFormat="1" applyFont="1" applyAlignment="1">
      <alignment vertical="center"/>
      <protection/>
    </xf>
    <xf numFmtId="0" fontId="65" fillId="0" borderId="0" xfId="34" applyFont="1" applyProtection="1">
      <alignment/>
      <protection locked="0"/>
    </xf>
    <xf numFmtId="0" fontId="63" fillId="0" borderId="0" xfId="34" applyFont="1" applyAlignment="1" applyProtection="1">
      <alignment vertical="center"/>
      <protection locked="0"/>
    </xf>
    <xf numFmtId="0" fontId="63" fillId="0" borderId="0" xfId="34" applyFont="1" applyBorder="1" applyAlignment="1">
      <alignment vertical="center"/>
      <protection/>
    </xf>
    <xf numFmtId="0" fontId="63" fillId="0" borderId="0" xfId="34" applyFont="1" applyBorder="1" applyAlignment="1">
      <alignment vertical="center" wrapText="1"/>
      <protection/>
    </xf>
    <xf numFmtId="0" fontId="63" fillId="0" borderId="0" xfId="34" applyFont="1" applyAlignment="1">
      <alignment horizontal="center" vertical="center"/>
      <protection/>
    </xf>
    <xf numFmtId="14" fontId="63" fillId="33" borderId="0" xfId="34" applyNumberFormat="1" applyFont="1" applyFill="1" applyAlignment="1" applyProtection="1" quotePrefix="1">
      <alignment horizontal="center" vertical="center"/>
      <protection locked="0"/>
    </xf>
    <xf numFmtId="14" fontId="63" fillId="33" borderId="0" xfId="34" applyNumberFormat="1" applyFont="1" applyFill="1" applyAlignment="1" applyProtection="1">
      <alignment horizontal="center" vertical="center"/>
      <protection locked="0"/>
    </xf>
    <xf numFmtId="0" fontId="63" fillId="0" borderId="0" xfId="34" applyFont="1" applyAlignment="1" quotePrefix="1">
      <alignment vertical="center"/>
      <protection/>
    </xf>
    <xf numFmtId="49" fontId="63" fillId="33" borderId="10" xfId="34" applyNumberFormat="1" applyFont="1" applyFill="1" applyBorder="1" applyAlignment="1" applyProtection="1">
      <alignment horizontal="center" vertical="center"/>
      <protection locked="0"/>
    </xf>
    <xf numFmtId="49" fontId="69" fillId="33" borderId="36" xfId="34" applyNumberFormat="1" applyFont="1" applyFill="1" applyBorder="1" applyAlignment="1" applyProtection="1">
      <alignment horizontal="center" vertical="center"/>
      <protection locked="0"/>
    </xf>
    <xf numFmtId="0" fontId="63" fillId="0" borderId="0" xfId="34" applyFont="1" applyAlignment="1" quotePrefix="1">
      <alignment horizontal="center" vertical="center"/>
      <protection/>
    </xf>
    <xf numFmtId="215" fontId="63" fillId="0" borderId="0" xfId="34" applyNumberFormat="1" applyFont="1" applyAlignment="1">
      <alignment vertical="center"/>
      <protection/>
    </xf>
    <xf numFmtId="0" fontId="62" fillId="0" borderId="0" xfId="34" applyFont="1" applyBorder="1" applyAlignment="1">
      <alignment vertical="center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14" xfId="34" applyFont="1" applyBorder="1" applyAlignment="1">
      <alignment horizontal="center" vertical="center"/>
      <protection/>
    </xf>
    <xf numFmtId="0" fontId="63" fillId="0" borderId="19" xfId="34" applyFont="1" applyBorder="1" applyAlignment="1">
      <alignment horizontal="center" vertical="center"/>
      <protection/>
    </xf>
    <xf numFmtId="0" fontId="63" fillId="0" borderId="23" xfId="34" applyFont="1" applyBorder="1" applyAlignment="1">
      <alignment horizontal="center" vertical="center"/>
      <protection/>
    </xf>
    <xf numFmtId="0" fontId="72" fillId="0" borderId="30" xfId="35" applyFont="1" applyFill="1" applyBorder="1" applyAlignment="1">
      <alignment horizontal="center" vertical="center" wrapText="1"/>
      <protection/>
    </xf>
    <xf numFmtId="0" fontId="63" fillId="0" borderId="17" xfId="34" applyFont="1" applyBorder="1" applyAlignment="1">
      <alignment horizontal="center" vertical="center"/>
      <protection/>
    </xf>
    <xf numFmtId="0" fontId="73" fillId="0" borderId="27" xfId="34" applyFont="1" applyBorder="1" applyAlignment="1">
      <alignment vertical="center"/>
      <protection/>
    </xf>
    <xf numFmtId="0" fontId="63" fillId="0" borderId="30" xfId="34" applyFont="1" applyBorder="1" applyAlignment="1">
      <alignment horizontal="center" vertical="center"/>
      <protection/>
    </xf>
    <xf numFmtId="0" fontId="63" fillId="0" borderId="13" xfId="34" applyFont="1" applyBorder="1" applyAlignment="1">
      <alignment horizontal="left" vertical="center" wrapText="1"/>
      <protection/>
    </xf>
    <xf numFmtId="0" fontId="74" fillId="0" borderId="0" xfId="34" applyFont="1" applyAlignment="1">
      <alignment vertical="center"/>
      <protection/>
    </xf>
    <xf numFmtId="216" fontId="75" fillId="33" borderId="15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>
      <alignment horizontal="right" vertical="center"/>
      <protection/>
    </xf>
    <xf numFmtId="0" fontId="76" fillId="0" borderId="0" xfId="34" applyFont="1" applyAlignment="1">
      <alignment vertical="center"/>
      <protection/>
    </xf>
    <xf numFmtId="216" fontId="75" fillId="33" borderId="19" xfId="35" applyNumberFormat="1" applyFont="1" applyFill="1" applyBorder="1" applyAlignment="1" quotePrefix="1">
      <alignment horizontal="right" vertical="center"/>
      <protection/>
    </xf>
    <xf numFmtId="3" fontId="70" fillId="0" borderId="54" xfId="34" applyNumberFormat="1" applyFont="1" applyBorder="1" applyAlignment="1">
      <alignment horizontal="right" vertical="center"/>
      <protection/>
    </xf>
    <xf numFmtId="0" fontId="76" fillId="37" borderId="0" xfId="34" applyFont="1" applyFill="1" applyAlignment="1">
      <alignment vertical="center"/>
      <protection/>
    </xf>
    <xf numFmtId="0" fontId="76" fillId="36" borderId="0" xfId="34" applyFont="1" applyFill="1" applyAlignment="1">
      <alignment vertical="center"/>
      <protection/>
    </xf>
    <xf numFmtId="0" fontId="76" fillId="0" borderId="23" xfId="35" applyNumberFormat="1" applyFont="1" applyFill="1" applyBorder="1" applyAlignment="1" quotePrefix="1">
      <alignment horizontal="right"/>
      <protection/>
    </xf>
    <xf numFmtId="216" fontId="75" fillId="33" borderId="0" xfId="35" applyNumberFormat="1" applyFont="1" applyFill="1" applyBorder="1" applyAlignment="1" quotePrefix="1">
      <alignment horizontal="right" vertical="center"/>
      <protection/>
    </xf>
    <xf numFmtId="0" fontId="76" fillId="0" borderId="0" xfId="34" applyNumberFormat="1" applyFont="1" applyAlignment="1">
      <alignment horizontal="right"/>
      <protection/>
    </xf>
    <xf numFmtId="0" fontId="76" fillId="0" borderId="0" xfId="35" applyNumberFormat="1" applyFont="1" applyFill="1" applyAlignment="1">
      <alignment horizontal="right"/>
      <protection/>
    </xf>
    <xf numFmtId="0" fontId="75" fillId="33" borderId="48" xfId="35" applyFont="1" applyFill="1" applyBorder="1" applyAlignment="1" quotePrefix="1">
      <alignment horizontal="left"/>
      <protection/>
    </xf>
    <xf numFmtId="196" fontId="77" fillId="0" borderId="0" xfId="35" applyNumberFormat="1" applyFont="1" applyFill="1" applyBorder="1">
      <alignment/>
      <protection/>
    </xf>
    <xf numFmtId="0" fontId="78" fillId="0" borderId="0" xfId="35" applyFont="1" applyFill="1" applyBorder="1">
      <alignment/>
      <protection/>
    </xf>
    <xf numFmtId="0" fontId="78" fillId="0" borderId="13" xfId="35" applyFont="1" applyFill="1" applyBorder="1">
      <alignment/>
      <protection/>
    </xf>
    <xf numFmtId="0" fontId="79" fillId="0" borderId="0" xfId="34" applyFont="1" applyAlignment="1">
      <alignment vertical="center"/>
      <protection/>
    </xf>
    <xf numFmtId="3" fontId="70" fillId="0" borderId="75" xfId="34" applyNumberFormat="1" applyFont="1" applyBorder="1" applyAlignment="1">
      <alignment horizontal="right" vertical="center"/>
      <protection/>
    </xf>
    <xf numFmtId="0" fontId="62" fillId="0" borderId="0" xfId="34" applyNumberFormat="1" applyFont="1" applyBorder="1" applyAlignment="1">
      <alignment horizontal="right"/>
      <protection/>
    </xf>
    <xf numFmtId="0" fontId="72" fillId="0" borderId="27" xfId="35" applyFont="1" applyFill="1" applyBorder="1" applyAlignment="1" quotePrefix="1">
      <alignment horizontal="right" vertical="center"/>
      <protection/>
    </xf>
    <xf numFmtId="0" fontId="80" fillId="0" borderId="30" xfId="35" applyFont="1" applyFill="1" applyBorder="1" applyAlignment="1">
      <alignment horizontal="right" vertical="center"/>
      <protection/>
    </xf>
    <xf numFmtId="3" fontId="69" fillId="0" borderId="10" xfId="34" applyNumberFormat="1" applyFont="1" applyBorder="1" applyAlignment="1">
      <alignment vertical="center"/>
      <protection/>
    </xf>
    <xf numFmtId="0" fontId="81" fillId="0" borderId="0" xfId="34" applyFont="1" applyBorder="1" applyAlignment="1">
      <alignment vertical="center"/>
      <protection/>
    </xf>
    <xf numFmtId="0" fontId="72" fillId="0" borderId="0" xfId="35" applyFont="1" applyFill="1" applyBorder="1" applyAlignment="1" quotePrefix="1">
      <alignment horizontal="right" vertical="center"/>
      <protection/>
    </xf>
    <xf numFmtId="216" fontId="80" fillId="0" borderId="0" xfId="35" applyNumberFormat="1" applyFont="1" applyFill="1" applyBorder="1" applyAlignment="1" quotePrefix="1">
      <alignment horizontal="center" vertical="center"/>
      <protection/>
    </xf>
    <xf numFmtId="0" fontId="61" fillId="0" borderId="0" xfId="35" applyFont="1" applyFill="1" applyBorder="1" applyAlignment="1">
      <alignment horizontal="left" vertical="center" wrapText="1"/>
      <protection/>
    </xf>
    <xf numFmtId="3" fontId="63" fillId="0" borderId="0" xfId="34" applyNumberFormat="1" applyFont="1" applyBorder="1" applyAlignment="1" applyProtection="1">
      <alignment horizontal="right" vertical="center"/>
      <protection locked="0"/>
    </xf>
    <xf numFmtId="3" fontId="63" fillId="0" borderId="0" xfId="34" applyNumberFormat="1" applyFont="1" applyAlignment="1">
      <alignment horizontal="right" vertical="center"/>
      <protection/>
    </xf>
    <xf numFmtId="3" fontId="63" fillId="0" borderId="0" xfId="34" applyNumberFormat="1" applyFont="1" applyAlignment="1">
      <alignment horizontal="center" vertical="center"/>
      <protection/>
    </xf>
    <xf numFmtId="0" fontId="68" fillId="0" borderId="0" xfId="34" applyFont="1" applyAlignment="1">
      <alignment vertical="center" wrapText="1"/>
      <protection/>
    </xf>
    <xf numFmtId="14" fontId="63" fillId="0" borderId="0" xfId="34" applyNumberFormat="1" applyFont="1" applyFill="1" applyAlignment="1" applyProtection="1" quotePrefix="1">
      <alignment horizontal="center" vertical="center"/>
      <protection/>
    </xf>
    <xf numFmtId="14" fontId="63" fillId="0" borderId="0" xfId="34" applyNumberFormat="1" applyFont="1" applyFill="1" applyAlignment="1" applyProtection="1">
      <alignment horizontal="center" vertical="center"/>
      <protection/>
    </xf>
    <xf numFmtId="49" fontId="63" fillId="33" borderId="10" xfId="34" applyNumberFormat="1" applyFont="1" applyFill="1" applyBorder="1" applyAlignment="1">
      <alignment horizontal="center" vertical="center"/>
      <protection/>
    </xf>
    <xf numFmtId="3" fontId="63" fillId="0" borderId="0" xfId="34" applyNumberFormat="1" applyFont="1" applyAlignment="1" quotePrefix="1">
      <alignment horizontal="right" vertical="center"/>
      <protection/>
    </xf>
    <xf numFmtId="49" fontId="69" fillId="33" borderId="36" xfId="34" applyNumberFormat="1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horizontal="center" vertical="center"/>
      <protection/>
    </xf>
    <xf numFmtId="3" fontId="63" fillId="0" borderId="14" xfId="34" applyNumberFormat="1" applyFont="1" applyBorder="1" applyAlignment="1">
      <alignment horizontal="right" vertical="center"/>
      <protection/>
    </xf>
    <xf numFmtId="3" fontId="63" fillId="0" borderId="14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1" fontId="63" fillId="0" borderId="17" xfId="34" applyNumberFormat="1" applyFont="1" applyBorder="1" applyAlignment="1">
      <alignment horizontal="center" vertical="center"/>
      <protection/>
    </xf>
    <xf numFmtId="0" fontId="73" fillId="0" borderId="27" xfId="34" applyFont="1" applyBorder="1" applyAlignment="1">
      <alignment horizontal="left" vertical="center"/>
      <protection/>
    </xf>
    <xf numFmtId="3" fontId="63" fillId="0" borderId="21" xfId="34" applyNumberFormat="1" applyFont="1" applyBorder="1" applyAlignment="1">
      <alignment horizontal="right" vertical="center"/>
      <protection/>
    </xf>
    <xf numFmtId="3" fontId="70" fillId="37" borderId="59" xfId="34" applyNumberFormat="1" applyFont="1" applyFill="1" applyBorder="1" applyAlignment="1" applyProtection="1">
      <alignment horizontal="right" vertical="center"/>
      <protection locked="0"/>
    </xf>
    <xf numFmtId="3" fontId="70" fillId="37" borderId="68" xfId="34" applyNumberFormat="1" applyFont="1" applyFill="1" applyBorder="1" applyAlignment="1" applyProtection="1">
      <alignment horizontal="right" vertical="center"/>
      <protection locked="0"/>
    </xf>
    <xf numFmtId="3" fontId="70" fillId="37" borderId="48" xfId="34" applyNumberFormat="1" applyFont="1" applyFill="1" applyBorder="1" applyAlignment="1" applyProtection="1">
      <alignment horizontal="right" vertical="center"/>
      <protection locked="0"/>
    </xf>
    <xf numFmtId="3" fontId="70" fillId="37" borderId="54" xfId="34" applyNumberFormat="1" applyFont="1" applyFill="1" applyBorder="1" applyAlignment="1" applyProtection="1">
      <alignment horizontal="right" vertical="center"/>
      <protection locked="0"/>
    </xf>
    <xf numFmtId="0" fontId="76" fillId="0" borderId="0" xfId="34" applyNumberFormat="1" applyFont="1" applyBorder="1" applyAlignment="1">
      <alignment horizontal="right"/>
      <protection/>
    </xf>
    <xf numFmtId="0" fontId="75" fillId="33" borderId="48" xfId="34" applyFont="1" applyFill="1" applyBorder="1" applyAlignment="1">
      <alignment vertical="center"/>
      <protection/>
    </xf>
    <xf numFmtId="0" fontId="76" fillId="36" borderId="0" xfId="34" applyNumberFormat="1" applyFont="1" applyFill="1" applyAlignment="1">
      <alignment horizontal="right"/>
      <protection/>
    </xf>
    <xf numFmtId="216" fontId="75" fillId="33" borderId="19" xfId="35" applyNumberFormat="1" applyFont="1" applyFill="1" applyBorder="1" applyAlignment="1" quotePrefix="1">
      <alignment horizontal="right"/>
      <protection/>
    </xf>
    <xf numFmtId="0" fontId="76" fillId="0" borderId="0" xfId="34" applyFont="1">
      <alignment/>
      <protection/>
    </xf>
    <xf numFmtId="216" fontId="75" fillId="33" borderId="19" xfId="35" applyNumberFormat="1" applyFont="1" applyFill="1" applyBorder="1" applyAlignment="1">
      <alignment horizontal="right"/>
      <protection/>
    </xf>
    <xf numFmtId="3" fontId="70" fillId="0" borderId="56" xfId="34" applyNumberFormat="1" applyFont="1" applyBorder="1" applyAlignment="1">
      <alignment horizontal="right" vertical="center"/>
      <protection/>
    </xf>
    <xf numFmtId="3" fontId="70" fillId="37" borderId="40" xfId="34" applyNumberFormat="1" applyFont="1" applyFill="1" applyBorder="1" applyAlignment="1" applyProtection="1">
      <alignment horizontal="right" vertical="center"/>
      <protection locked="0"/>
    </xf>
    <xf numFmtId="3" fontId="70" fillId="37" borderId="76" xfId="34" applyNumberFormat="1" applyFont="1" applyFill="1" applyBorder="1" applyAlignment="1" applyProtection="1">
      <alignment horizontal="right" vertical="center"/>
      <protection locked="0"/>
    </xf>
    <xf numFmtId="3" fontId="70" fillId="37" borderId="56" xfId="34" applyNumberFormat="1" applyFont="1" applyFill="1" applyBorder="1" applyAlignment="1" applyProtection="1">
      <alignment horizontal="right" vertical="center"/>
      <protection locked="0"/>
    </xf>
    <xf numFmtId="0" fontId="62" fillId="0" borderId="0" xfId="34" applyNumberFormat="1" applyFont="1" applyAlignment="1">
      <alignment horizontal="right"/>
      <protection/>
    </xf>
    <xf numFmtId="218" fontId="72" fillId="0" borderId="27" xfId="35" applyNumberFormat="1" applyFont="1" applyFill="1" applyBorder="1" applyAlignment="1">
      <alignment vertical="center"/>
      <protection/>
    </xf>
    <xf numFmtId="3" fontId="69" fillId="37" borderId="10" xfId="34" applyNumberFormat="1" applyFont="1" applyFill="1" applyBorder="1" applyAlignment="1">
      <alignment vertical="center"/>
      <protection/>
    </xf>
    <xf numFmtId="0" fontId="72" fillId="0" borderId="0" xfId="35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/>
      <protection/>
    </xf>
    <xf numFmtId="3" fontId="63" fillId="0" borderId="17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left" vertical="center"/>
      <protection/>
    </xf>
    <xf numFmtId="0" fontId="63" fillId="0" borderId="27" xfId="34" applyFont="1" applyBorder="1" applyAlignment="1">
      <alignment vertical="center" wrapText="1"/>
      <protection/>
    </xf>
    <xf numFmtId="3" fontId="63" fillId="0" borderId="27" xfId="34" applyNumberFormat="1" applyFont="1" applyBorder="1" applyAlignment="1">
      <alignment horizontal="right" vertical="center"/>
      <protection/>
    </xf>
    <xf numFmtId="3" fontId="63" fillId="0" borderId="30" xfId="34" applyNumberFormat="1" applyFont="1" applyBorder="1" applyAlignment="1">
      <alignment horizontal="right" vertical="center"/>
      <protection/>
    </xf>
    <xf numFmtId="0" fontId="73" fillId="0" borderId="22" xfId="34" applyFont="1" applyBorder="1" applyAlignment="1">
      <alignment vertical="center" wrapText="1"/>
      <protection/>
    </xf>
    <xf numFmtId="3" fontId="70" fillId="0" borderId="68" xfId="34" applyNumberFormat="1" applyFont="1" applyBorder="1" applyAlignment="1">
      <alignment vertical="center"/>
      <protection/>
    </xf>
    <xf numFmtId="3" fontId="70" fillId="0" borderId="54" xfId="34" applyNumberFormat="1" applyFont="1" applyBorder="1" applyAlignment="1" applyProtection="1">
      <alignment vertical="center"/>
      <protection/>
    </xf>
    <xf numFmtId="216" fontId="75" fillId="33" borderId="22" xfId="35" applyNumberFormat="1" applyFont="1" applyFill="1" applyBorder="1" applyAlignment="1" quotePrefix="1">
      <alignment horizontal="right" vertical="center"/>
      <protection/>
    </xf>
    <xf numFmtId="3" fontId="70" fillId="0" borderId="75" xfId="34" applyNumberFormat="1" applyFont="1" applyBorder="1" applyAlignment="1" applyProtection="1">
      <alignment vertical="center"/>
      <protection/>
    </xf>
    <xf numFmtId="216" fontId="69" fillId="0" borderId="27" xfId="35" applyNumberFormat="1" applyFont="1" applyFill="1" applyBorder="1" applyAlignment="1" quotePrefix="1">
      <alignment horizontal="center" vertical="center"/>
      <protection/>
    </xf>
    <xf numFmtId="3" fontId="69" fillId="0" borderId="27" xfId="34" applyNumberFormat="1" applyFont="1" applyBorder="1" applyAlignment="1">
      <alignment vertical="center"/>
      <protection/>
    </xf>
    <xf numFmtId="3" fontId="69" fillId="0" borderId="30" xfId="34" applyNumberFormat="1" applyFont="1" applyBorder="1" applyAlignment="1">
      <alignment vertical="center"/>
      <protection/>
    </xf>
    <xf numFmtId="0" fontId="61" fillId="0" borderId="27" xfId="35" applyFont="1" applyFill="1" applyBorder="1" applyAlignment="1">
      <alignment horizontal="right" vertical="center"/>
      <protection/>
    </xf>
    <xf numFmtId="3" fontId="72" fillId="0" borderId="30" xfId="35" applyNumberFormat="1" applyFont="1" applyFill="1" applyBorder="1" applyAlignment="1">
      <alignment vertical="center"/>
      <protection/>
    </xf>
    <xf numFmtId="3" fontId="70" fillId="0" borderId="54" xfId="34" applyNumberFormat="1" applyFont="1" applyBorder="1" applyAlignment="1">
      <alignment vertical="center"/>
      <protection/>
    </xf>
    <xf numFmtId="0" fontId="78" fillId="0" borderId="0" xfId="35" applyFont="1" applyFill="1">
      <alignment/>
      <protection/>
    </xf>
    <xf numFmtId="0" fontId="77" fillId="36" borderId="0" xfId="35" applyFont="1" applyFill="1" applyBorder="1" applyAlignment="1">
      <alignment horizontal="right"/>
      <protection/>
    </xf>
    <xf numFmtId="0" fontId="75" fillId="33" borderId="48" xfId="35" applyFont="1" applyFill="1" applyBorder="1">
      <alignment/>
      <protection/>
    </xf>
    <xf numFmtId="3" fontId="70" fillId="0" borderId="54" xfId="34" applyNumberFormat="1" applyFont="1" applyBorder="1" applyAlignment="1" applyProtection="1">
      <alignment horizontal="right" vertical="center"/>
      <protection locked="0"/>
    </xf>
    <xf numFmtId="216" fontId="72" fillId="0" borderId="27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 applyProtection="1">
      <alignment vertical="center"/>
      <protection locked="0"/>
    </xf>
    <xf numFmtId="3" fontId="70" fillId="0" borderId="54" xfId="34" applyNumberFormat="1" applyFont="1" applyBorder="1" applyAlignment="1" applyProtection="1">
      <alignment vertical="center"/>
      <protection locked="0"/>
    </xf>
    <xf numFmtId="0" fontId="68" fillId="0" borderId="0" xfId="34" applyFont="1" applyAlignment="1">
      <alignment vertical="center"/>
      <protection/>
    </xf>
    <xf numFmtId="0" fontId="63" fillId="45" borderId="14" xfId="34" applyFont="1" applyFill="1" applyBorder="1" applyAlignment="1" quotePrefix="1">
      <alignment horizontal="center" vertical="center"/>
      <protection/>
    </xf>
    <xf numFmtId="0" fontId="63" fillId="45" borderId="14" xfId="34" applyFont="1" applyFill="1" applyBorder="1" applyAlignment="1">
      <alignment vertical="center"/>
      <protection/>
    </xf>
    <xf numFmtId="0" fontId="63" fillId="45" borderId="15" xfId="34" applyFont="1" applyFill="1" applyBorder="1" applyAlignment="1" quotePrefix="1">
      <alignment horizontal="center" vertical="center" wrapText="1"/>
      <protection/>
    </xf>
    <xf numFmtId="3" fontId="63" fillId="0" borderId="10" xfId="34" applyNumberFormat="1" applyFont="1" applyBorder="1" applyAlignment="1">
      <alignment horizontal="center" vertical="center"/>
      <protection/>
    </xf>
    <xf numFmtId="1" fontId="63" fillId="0" borderId="10" xfId="34" applyNumberFormat="1" applyFont="1" applyBorder="1" applyAlignment="1">
      <alignment horizontal="center" vertical="center"/>
      <protection/>
    </xf>
    <xf numFmtId="0" fontId="63" fillId="45" borderId="21" xfId="34" applyFont="1" applyFill="1" applyBorder="1" applyAlignment="1" quotePrefix="1">
      <alignment horizontal="center" vertical="center" wrapText="1"/>
      <protection/>
    </xf>
    <xf numFmtId="0" fontId="63" fillId="45" borderId="19" xfId="34" applyFont="1" applyFill="1" applyBorder="1" applyAlignment="1" quotePrefix="1">
      <alignment horizontal="center" vertical="center" wrapText="1"/>
      <protection/>
    </xf>
    <xf numFmtId="0" fontId="63" fillId="45" borderId="27" xfId="34" applyFont="1" applyFill="1" applyBorder="1" applyAlignment="1" quotePrefix="1">
      <alignment horizontal="left" vertical="center"/>
      <protection/>
    </xf>
    <xf numFmtId="0" fontId="63" fillId="45" borderId="30" xfId="34" applyFont="1" applyFill="1" applyBorder="1" applyAlignment="1">
      <alignment horizontal="center" vertical="center"/>
      <protection/>
    </xf>
    <xf numFmtId="0" fontId="63" fillId="45" borderId="27" xfId="34" applyFont="1" applyFill="1" applyBorder="1" applyAlignment="1" quotePrefix="1">
      <alignment horizontal="left" vertical="center" wrapText="1"/>
      <protection/>
    </xf>
    <xf numFmtId="3" fontId="63" fillId="0" borderId="10" xfId="34" applyNumberFormat="1" applyFont="1" applyBorder="1" applyAlignment="1">
      <alignment horizontal="right" vertical="center"/>
      <protection/>
    </xf>
    <xf numFmtId="0" fontId="63" fillId="45" borderId="22" xfId="34" applyFont="1" applyFill="1" applyBorder="1" applyAlignment="1">
      <alignment vertical="center"/>
      <protection/>
    </xf>
    <xf numFmtId="196" fontId="63" fillId="45" borderId="29" xfId="34" applyNumberFormat="1" applyFont="1" applyFill="1" applyBorder="1" applyAlignment="1" quotePrefix="1">
      <alignment horizontal="center" vertical="center"/>
      <protection/>
    </xf>
    <xf numFmtId="196" fontId="63" fillId="45" borderId="21" xfId="34" applyNumberFormat="1" applyFont="1" applyFill="1" applyBorder="1" applyAlignment="1" quotePrefix="1">
      <alignment horizontal="center" vertical="center" wrapText="1"/>
      <protection/>
    </xf>
    <xf numFmtId="3" fontId="69" fillId="0" borderId="21" xfId="34" applyNumberFormat="1" applyFont="1" applyBorder="1" applyAlignment="1">
      <alignment horizontal="right" vertical="center"/>
      <protection/>
    </xf>
    <xf numFmtId="196" fontId="63" fillId="0" borderId="0" xfId="34" applyNumberFormat="1" applyFont="1" applyBorder="1" applyAlignment="1">
      <alignment vertical="center"/>
      <protection/>
    </xf>
    <xf numFmtId="196" fontId="63" fillId="0" borderId="0" xfId="34" applyNumberFormat="1" applyFont="1" applyBorder="1" applyAlignment="1">
      <alignment vertical="center" wrapText="1"/>
      <protection/>
    </xf>
    <xf numFmtId="3" fontId="63" fillId="0" borderId="0" xfId="34" applyNumberFormat="1" applyFont="1" applyBorder="1" applyAlignment="1">
      <alignment horizontal="right" vertical="center"/>
      <protection/>
    </xf>
    <xf numFmtId="0" fontId="63" fillId="0" borderId="27" xfId="34" applyFont="1" applyBorder="1" applyAlignment="1" quotePrefix="1">
      <alignment horizontal="center" vertical="center"/>
      <protection/>
    </xf>
    <xf numFmtId="0" fontId="63" fillId="0" borderId="30" xfId="34" applyFont="1" applyBorder="1" applyAlignment="1" quotePrefix="1">
      <alignment horizontal="center" vertical="center"/>
      <protection/>
    </xf>
    <xf numFmtId="0" fontId="63" fillId="0" borderId="14" xfId="34" applyFont="1" applyBorder="1" applyAlignment="1" quotePrefix="1">
      <alignment horizontal="center" vertical="center" wrapText="1"/>
      <protection/>
    </xf>
    <xf numFmtId="216" fontId="71" fillId="0" borderId="30" xfId="35" applyNumberFormat="1" applyFont="1" applyFill="1" applyBorder="1" applyAlignment="1" quotePrefix="1">
      <alignment horizontal="center" vertical="center"/>
      <protection/>
    </xf>
    <xf numFmtId="0" fontId="63" fillId="0" borderId="15" xfId="34" applyFont="1" applyBorder="1" applyAlignment="1" quotePrefix="1">
      <alignment horizontal="center" vertical="center"/>
      <protection/>
    </xf>
    <xf numFmtId="0" fontId="63" fillId="0" borderId="27" xfId="34" applyFont="1" applyBorder="1" applyAlignment="1">
      <alignment horizontal="left" vertical="center"/>
      <protection/>
    </xf>
    <xf numFmtId="0" fontId="63" fillId="0" borderId="30" xfId="34" applyFont="1" applyBorder="1" applyAlignment="1">
      <alignment horizontal="left" vertical="center"/>
      <protection/>
    </xf>
    <xf numFmtId="0" fontId="63" fillId="0" borderId="27" xfId="34" applyFont="1" applyBorder="1" applyAlignment="1">
      <alignment horizontal="left" vertical="center" wrapText="1"/>
      <protection/>
    </xf>
    <xf numFmtId="3" fontId="70" fillId="0" borderId="54" xfId="34" applyNumberFormat="1" applyFont="1" applyBorder="1" applyAlignment="1" applyProtection="1">
      <alignment horizontal="right" vertical="center"/>
      <protection/>
    </xf>
    <xf numFmtId="196" fontId="78" fillId="0" borderId="0" xfId="35" applyNumberFormat="1" applyFont="1" applyFill="1" applyBorder="1">
      <alignment/>
      <protection/>
    </xf>
    <xf numFmtId="196" fontId="78" fillId="0" borderId="0" xfId="35" applyNumberFormat="1" applyFont="1" applyFill="1" applyBorder="1" applyProtection="1">
      <alignment/>
      <protection locked="0"/>
    </xf>
    <xf numFmtId="196" fontId="78" fillId="0" borderId="0" xfId="35" applyNumberFormat="1" applyFont="1" applyFill="1">
      <alignment/>
      <protection/>
    </xf>
    <xf numFmtId="196" fontId="78" fillId="0" borderId="0" xfId="35" applyNumberFormat="1" applyFont="1" applyFill="1" applyProtection="1">
      <alignment/>
      <protection locked="0"/>
    </xf>
    <xf numFmtId="196" fontId="77" fillId="0" borderId="0" xfId="35" applyNumberFormat="1" applyFont="1" applyFill="1">
      <alignment/>
      <protection/>
    </xf>
    <xf numFmtId="196" fontId="72" fillId="0" borderId="27" xfId="35" applyNumberFormat="1" applyFont="1" applyFill="1" applyBorder="1" applyAlignment="1">
      <alignment horizontal="right" vertical="center"/>
      <protection/>
    </xf>
    <xf numFmtId="216" fontId="80" fillId="0" borderId="30" xfId="35" applyNumberFormat="1" applyFont="1" applyFill="1" applyBorder="1" applyAlignment="1" quotePrefix="1">
      <alignment horizontal="right" vertical="center"/>
      <protection/>
    </xf>
    <xf numFmtId="0" fontId="63" fillId="0" borderId="0" xfId="34" applyFont="1" applyAlignment="1" applyProtection="1">
      <alignment vertical="center"/>
      <protection/>
    </xf>
    <xf numFmtId="0" fontId="63" fillId="0" borderId="0" xfId="34" applyFont="1" applyAlignment="1" applyProtection="1">
      <alignment vertical="center" wrapText="1"/>
      <protection/>
    </xf>
    <xf numFmtId="0" fontId="63" fillId="0" borderId="0" xfId="34" applyFont="1" applyAlignment="1" applyProtection="1" quotePrefix="1">
      <alignment vertical="center"/>
      <protection/>
    </xf>
    <xf numFmtId="3" fontId="63" fillId="0" borderId="0" xfId="34" applyNumberFormat="1" applyFont="1" applyAlignment="1" applyProtection="1">
      <alignment horizontal="right" vertical="center"/>
      <protection/>
    </xf>
    <xf numFmtId="0" fontId="63" fillId="0" borderId="0" xfId="34" applyFont="1" applyBorder="1" applyAlignment="1" applyProtection="1">
      <alignment vertical="center"/>
      <protection/>
    </xf>
    <xf numFmtId="0" fontId="63" fillId="0" borderId="0" xfId="34" applyFont="1" applyBorder="1" applyAlignment="1" applyProtection="1">
      <alignment vertical="center" wrapText="1"/>
      <protection/>
    </xf>
    <xf numFmtId="3" fontId="63" fillId="0" borderId="0" xfId="34" applyNumberFormat="1" applyFont="1" applyAlignment="1" applyProtection="1" quotePrefix="1">
      <alignment horizontal="right" vertical="center"/>
      <protection/>
    </xf>
    <xf numFmtId="216" fontId="69" fillId="0" borderId="27" xfId="35" applyNumberFormat="1" applyFont="1" applyFill="1" applyBorder="1" applyAlignment="1" applyProtection="1" quotePrefix="1">
      <alignment horizontal="center" vertical="center"/>
      <protection/>
    </xf>
    <xf numFmtId="216" fontId="71" fillId="0" borderId="30" xfId="35" applyNumberFormat="1" applyFont="1" applyFill="1" applyBorder="1" applyAlignment="1" applyProtection="1" quotePrefix="1">
      <alignment horizontal="center" vertical="center"/>
      <protection/>
    </xf>
    <xf numFmtId="0" fontId="69" fillId="0" borderId="27" xfId="34" applyFont="1" applyBorder="1" applyAlignment="1" applyProtection="1">
      <alignment horizontal="center" vertical="center" wrapText="1"/>
      <protection/>
    </xf>
    <xf numFmtId="3" fontId="63" fillId="0" borderId="10" xfId="34" applyNumberFormat="1" applyFont="1" applyBorder="1" applyAlignment="1" applyProtection="1">
      <alignment horizontal="center" vertical="center"/>
      <protection/>
    </xf>
    <xf numFmtId="0" fontId="63" fillId="0" borderId="15" xfId="34" applyFont="1" applyBorder="1" applyAlignment="1" applyProtection="1" quotePrefix="1">
      <alignment horizontal="center" vertical="center"/>
      <protection/>
    </xf>
    <xf numFmtId="0" fontId="63" fillId="0" borderId="16" xfId="34" applyFont="1" applyBorder="1" applyAlignment="1" applyProtection="1">
      <alignment horizontal="center" vertical="center"/>
      <protection/>
    </xf>
    <xf numFmtId="0" fontId="72" fillId="0" borderId="29" xfId="35" applyFont="1" applyFill="1" applyBorder="1" applyAlignment="1" applyProtection="1">
      <alignment horizontal="center" vertical="center" wrapText="1"/>
      <protection/>
    </xf>
    <xf numFmtId="1" fontId="63" fillId="0" borderId="10" xfId="34" applyNumberFormat="1" applyFont="1" applyBorder="1" applyAlignment="1" applyProtection="1">
      <alignment horizontal="center" vertical="center"/>
      <protection/>
    </xf>
    <xf numFmtId="216" fontId="75" fillId="33" borderId="15" xfId="35" applyNumberFormat="1" applyFont="1" applyFill="1" applyBorder="1" applyAlignment="1" applyProtection="1">
      <alignment horizontal="center" vertical="center"/>
      <protection/>
    </xf>
    <xf numFmtId="216" fontId="75" fillId="33" borderId="19" xfId="35" applyNumberFormat="1" applyFont="1" applyFill="1" applyBorder="1" applyAlignment="1" applyProtection="1">
      <alignment horizontal="center" vertical="center"/>
      <protection/>
    </xf>
    <xf numFmtId="196" fontId="72" fillId="0" borderId="27" xfId="35" applyNumberFormat="1" applyFont="1" applyFill="1" applyBorder="1" applyAlignment="1" applyProtection="1">
      <alignment horizontal="right" vertical="center"/>
      <protection/>
    </xf>
    <xf numFmtId="216" fontId="80" fillId="0" borderId="30" xfId="35" applyNumberFormat="1" applyFont="1" applyFill="1" applyBorder="1" applyAlignment="1" applyProtection="1" quotePrefix="1">
      <alignment horizontal="right" vertical="center"/>
      <protection/>
    </xf>
    <xf numFmtId="0" fontId="72" fillId="0" borderId="10" xfId="35" applyFont="1" applyFill="1" applyBorder="1" applyAlignment="1" applyProtection="1">
      <alignment horizontal="center" vertical="center" wrapText="1"/>
      <protection/>
    </xf>
    <xf numFmtId="3" fontId="69" fillId="0" borderId="10" xfId="34" applyNumberFormat="1" applyFont="1" applyBorder="1" applyAlignment="1" applyProtection="1">
      <alignment vertical="center"/>
      <protection/>
    </xf>
    <xf numFmtId="0" fontId="68" fillId="0" borderId="0" xfId="34" applyFont="1">
      <alignment/>
      <protection/>
    </xf>
    <xf numFmtId="0" fontId="81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6" fillId="46" borderId="0" xfId="34" applyFont="1" applyFill="1" applyAlignment="1">
      <alignment vertical="center"/>
      <protection/>
    </xf>
    <xf numFmtId="0" fontId="81" fillId="46" borderId="0" xfId="34" applyFont="1" applyFill="1">
      <alignment/>
      <protection/>
    </xf>
    <xf numFmtId="0" fontId="76" fillId="47" borderId="0" xfId="34" applyFont="1" applyFill="1" applyAlignment="1">
      <alignment vertical="center"/>
      <protection/>
    </xf>
    <xf numFmtId="0" fontId="62" fillId="47" borderId="0" xfId="34" applyFont="1" applyFill="1" applyAlignment="1">
      <alignment vertical="center"/>
      <protection/>
    </xf>
    <xf numFmtId="0" fontId="62" fillId="47" borderId="0" xfId="34" applyFont="1" applyFill="1" applyBorder="1" applyAlignment="1">
      <alignment vertical="center"/>
      <protection/>
    </xf>
    <xf numFmtId="0" fontId="81" fillId="47" borderId="0" xfId="34" applyFont="1" applyFill="1" applyBorder="1" applyAlignment="1">
      <alignment vertical="center"/>
      <protection/>
    </xf>
    <xf numFmtId="3" fontId="69" fillId="0" borderId="11" xfId="34" applyNumberFormat="1" applyFont="1" applyBorder="1" applyAlignment="1">
      <alignment vertical="center"/>
      <protection/>
    </xf>
    <xf numFmtId="3" fontId="63" fillId="0" borderId="1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>
      <alignment horizontal="right" vertical="center"/>
      <protection/>
    </xf>
    <xf numFmtId="3" fontId="70" fillId="0" borderId="25" xfId="34" applyNumberFormat="1" applyFont="1" applyBorder="1" applyAlignment="1">
      <alignment horizontal="right" vertical="center"/>
      <protection/>
    </xf>
    <xf numFmtId="3" fontId="70" fillId="0" borderId="34" xfId="34" applyNumberFormat="1" applyFont="1" applyBorder="1" applyAlignment="1">
      <alignment horizontal="right" vertical="center"/>
      <protection/>
    </xf>
    <xf numFmtId="0" fontId="75" fillId="33" borderId="70" xfId="35" applyFont="1" applyFill="1" applyBorder="1" applyAlignment="1" quotePrefix="1">
      <alignment horizontal="left"/>
      <protection/>
    </xf>
    <xf numFmtId="0" fontId="69" fillId="0" borderId="27" xfId="34" applyFont="1" applyBorder="1" applyAlignment="1">
      <alignment horizontal="center" vertical="center" wrapText="1"/>
      <protection/>
    </xf>
    <xf numFmtId="0" fontId="75" fillId="33" borderId="70" xfId="34" applyFont="1" applyFill="1" applyBorder="1" applyAlignment="1">
      <alignment vertical="center" wrapText="1"/>
      <protection/>
    </xf>
    <xf numFmtId="3" fontId="70" fillId="0" borderId="3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 locked="0"/>
    </xf>
    <xf numFmtId="3" fontId="70" fillId="0" borderId="26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vertical="center"/>
      <protection locked="0"/>
    </xf>
    <xf numFmtId="3" fontId="70" fillId="0" borderId="25" xfId="34" applyNumberFormat="1" applyFont="1" applyBorder="1" applyAlignment="1" applyProtection="1">
      <alignment vertical="center"/>
      <protection/>
    </xf>
    <xf numFmtId="3" fontId="70" fillId="0" borderId="34" xfId="34" applyNumberFormat="1" applyFont="1" applyBorder="1" applyAlignment="1" applyProtection="1">
      <alignment vertical="center"/>
      <protection locked="0"/>
    </xf>
    <xf numFmtId="3" fontId="70" fillId="0" borderId="34" xfId="34" applyNumberFormat="1" applyFont="1" applyBorder="1" applyAlignment="1" applyProtection="1">
      <alignment vertical="center"/>
      <protection/>
    </xf>
    <xf numFmtId="0" fontId="75" fillId="33" borderId="70" xfId="35" applyFont="1" applyFill="1" applyBorder="1" applyAlignment="1" quotePrefix="1">
      <alignment horizontal="center"/>
      <protection/>
    </xf>
    <xf numFmtId="3" fontId="70" fillId="0" borderId="25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horizontal="right" vertical="center"/>
      <protection locked="0"/>
    </xf>
    <xf numFmtId="3" fontId="72" fillId="0" borderId="11" xfId="35" applyNumberFormat="1" applyFont="1" applyFill="1" applyBorder="1" applyAlignment="1">
      <alignment horizontal="right" vertical="center"/>
      <protection/>
    </xf>
    <xf numFmtId="3" fontId="72" fillId="0" borderId="11" xfId="35" applyNumberFormat="1" applyFont="1" applyFill="1" applyBorder="1" applyAlignment="1">
      <alignment vertical="center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3" fontId="70" fillId="0" borderId="25" xfId="34" applyNumberFormat="1" applyFont="1" applyBorder="1" applyAlignment="1" applyProtection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/>
    </xf>
    <xf numFmtId="3" fontId="70" fillId="0" borderId="18" xfId="34" applyNumberFormat="1" applyFont="1" applyBorder="1" applyAlignment="1" applyProtection="1">
      <alignment vertical="center"/>
      <protection/>
    </xf>
    <xf numFmtId="3" fontId="70" fillId="0" borderId="21" xfId="34" applyNumberFormat="1" applyFont="1" applyBorder="1" applyAlignment="1" applyProtection="1">
      <alignment vertical="center"/>
      <protection/>
    </xf>
    <xf numFmtId="0" fontId="63" fillId="0" borderId="11" xfId="34" applyFont="1" applyBorder="1" applyAlignment="1">
      <alignment horizontal="center" vertical="center"/>
      <protection/>
    </xf>
    <xf numFmtId="3" fontId="70" fillId="0" borderId="59" xfId="34" applyNumberFormat="1" applyFont="1" applyFill="1" applyBorder="1" applyAlignment="1" applyProtection="1">
      <alignment horizontal="right" vertical="center"/>
      <protection locked="0"/>
    </xf>
    <xf numFmtId="3" fontId="70" fillId="0" borderId="48" xfId="34" applyNumberFormat="1" applyFont="1" applyFill="1" applyBorder="1" applyAlignment="1" applyProtection="1">
      <alignment horizontal="right" vertical="center"/>
      <protection locked="0"/>
    </xf>
    <xf numFmtId="3" fontId="70" fillId="0" borderId="76" xfId="34" applyNumberFormat="1" applyFont="1" applyFill="1" applyBorder="1" applyAlignment="1" applyProtection="1">
      <alignment horizontal="right" vertical="center"/>
      <protection locked="0"/>
    </xf>
    <xf numFmtId="3" fontId="69" fillId="0" borderId="10" xfId="34" applyNumberFormat="1" applyFont="1" applyFill="1" applyBorder="1" applyAlignment="1">
      <alignment vertical="center"/>
      <protection/>
    </xf>
    <xf numFmtId="3" fontId="51" fillId="0" borderId="0" xfId="33" applyNumberFormat="1" applyFont="1" applyAlignment="1" applyProtection="1">
      <alignment/>
      <protection/>
    </xf>
    <xf numFmtId="3" fontId="37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4" fillId="0" borderId="10" xfId="33" applyNumberFormat="1" applyFont="1" applyFill="1" applyBorder="1" applyAlignment="1" applyProtection="1" quotePrefix="1">
      <alignment horizontal="center" vertical="center"/>
      <protection/>
    </xf>
    <xf numFmtId="0" fontId="40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vertical="center"/>
      <protection/>
    </xf>
    <xf numFmtId="3" fontId="70" fillId="42" borderId="75" xfId="34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3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3" fillId="42" borderId="17" xfId="34" applyNumberFormat="1" applyFont="1" applyFill="1" applyBorder="1" applyAlignment="1" applyProtection="1">
      <alignment horizontal="center" vertical="center"/>
      <protection/>
    </xf>
    <xf numFmtId="3" fontId="63" fillId="42" borderId="11" xfId="34" applyNumberFormat="1" applyFont="1" applyFill="1" applyBorder="1" applyAlignment="1" applyProtection="1">
      <alignment horizontal="right" vertical="center"/>
      <protection/>
    </xf>
    <xf numFmtId="3" fontId="70" fillId="42" borderId="68" xfId="34" applyNumberFormat="1" applyFont="1" applyFill="1" applyBorder="1" applyAlignment="1" applyProtection="1">
      <alignment vertical="center"/>
      <protection/>
    </xf>
    <xf numFmtId="3" fontId="69" fillId="42" borderId="10" xfId="34" applyNumberFormat="1" applyFont="1" applyFill="1" applyBorder="1" applyAlignment="1" applyProtection="1">
      <alignment vertical="center"/>
      <protection/>
    </xf>
    <xf numFmtId="3" fontId="69" fillId="42" borderId="11" xfId="34" applyNumberFormat="1" applyFont="1" applyFill="1" applyBorder="1" applyAlignment="1" applyProtection="1">
      <alignment vertical="center"/>
      <protection/>
    </xf>
    <xf numFmtId="3" fontId="72" fillId="42" borderId="11" xfId="35" applyNumberFormat="1" applyFont="1" applyFill="1" applyBorder="1" applyAlignment="1" applyProtection="1">
      <alignment vertical="center"/>
      <protection/>
    </xf>
    <xf numFmtId="3" fontId="63" fillId="42" borderId="17" xfId="34" applyNumberFormat="1" applyFont="1" applyFill="1" applyBorder="1" applyAlignment="1" applyProtection="1">
      <alignment horizontal="center" vertical="center"/>
      <protection/>
    </xf>
    <xf numFmtId="0" fontId="58" fillId="46" borderId="0" xfId="33" applyFont="1" applyFill="1" applyAlignment="1">
      <alignment vertical="center"/>
      <protection/>
    </xf>
    <xf numFmtId="0" fontId="63" fillId="0" borderId="11" xfId="34" applyFont="1" applyBorder="1" applyAlignment="1">
      <alignment horizontal="left" vertical="center"/>
      <protection/>
    </xf>
    <xf numFmtId="49" fontId="55" fillId="46" borderId="36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NumberFormat="1" applyFont="1" applyAlignment="1" applyProtection="1">
      <alignment/>
      <protection locked="0"/>
    </xf>
    <xf numFmtId="49" fontId="52" fillId="0" borderId="0" xfId="0" applyNumberFormat="1" applyFont="1" applyAlignment="1" applyProtection="1">
      <alignment/>
      <protection locked="0"/>
    </xf>
    <xf numFmtId="0" fontId="15" fillId="0" borderId="18" xfId="33" applyFont="1" applyBorder="1" applyAlignment="1" applyProtection="1">
      <alignment horizontal="center" vertical="center" wrapText="1"/>
      <protection locked="0"/>
    </xf>
    <xf numFmtId="0" fontId="18" fillId="33" borderId="55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35" applyFont="1" applyFill="1" applyBorder="1" applyAlignment="1" quotePrefix="1">
      <alignment horizontal="right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9" fillId="0" borderId="24" xfId="33" applyFont="1" applyFill="1" applyBorder="1" applyAlignment="1">
      <alignment vertical="center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>
      <alignment horizontal="left" vertical="center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6" fillId="0" borderId="17" xfId="33" applyFont="1" applyFill="1" applyBorder="1" applyAlignment="1" applyProtection="1">
      <alignment horizontal="center"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45" fillId="38" borderId="21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46" fillId="0" borderId="21" xfId="33" applyFont="1" applyFill="1" applyBorder="1" applyAlignment="1" applyProtection="1">
      <alignment horizontal="center" vertical="center" wrapText="1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41" xfId="35" applyFont="1" applyFill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/>
      <protection/>
    </xf>
    <xf numFmtId="0" fontId="0" fillId="0" borderId="0" xfId="0" applyAlignment="1">
      <alignment vertical="center" wrapText="1"/>
    </xf>
    <xf numFmtId="0" fontId="67" fillId="33" borderId="0" xfId="34" applyFont="1" applyFill="1" applyAlignment="1" applyProtection="1">
      <alignment vertical="center" wrapText="1"/>
      <protection locked="0"/>
    </xf>
    <xf numFmtId="0" fontId="68" fillId="0" borderId="0" xfId="34" applyFont="1" applyAlignment="1" applyProtection="1">
      <alignment vertical="center" wrapText="1"/>
      <protection locked="0"/>
    </xf>
    <xf numFmtId="0" fontId="75" fillId="33" borderId="59" xfId="35" applyFont="1" applyFill="1" applyBorder="1" applyAlignment="1" quotePrefix="1">
      <alignment horizontal="left" vertical="center"/>
      <protection/>
    </xf>
    <xf numFmtId="0" fontId="75" fillId="33" borderId="69" xfId="35" applyFont="1" applyFill="1" applyBorder="1" applyAlignment="1" quotePrefix="1">
      <alignment horizontal="left" vertical="center"/>
      <protection/>
    </xf>
    <xf numFmtId="0" fontId="75" fillId="33" borderId="48" xfId="35" applyFont="1" applyFill="1" applyBorder="1" applyAlignment="1" quotePrefix="1">
      <alignment horizontal="left" vertical="center" wrapText="1"/>
      <protection/>
    </xf>
    <xf numFmtId="0" fontId="75" fillId="33" borderId="70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>
      <alignment horizontal="left" vertical="center"/>
      <protection/>
    </xf>
    <xf numFmtId="0" fontId="75" fillId="33" borderId="70" xfId="35" applyFont="1" applyFill="1" applyBorder="1" applyAlignment="1">
      <alignment horizontal="left" vertical="center"/>
      <protection/>
    </xf>
    <xf numFmtId="0" fontId="67" fillId="0" borderId="0" xfId="34" applyFont="1" applyAlignment="1">
      <alignment vertical="center" wrapText="1"/>
      <protection/>
    </xf>
    <xf numFmtId="0" fontId="68" fillId="0" borderId="0" xfId="34" applyFont="1" applyAlignment="1">
      <alignment vertical="center" wrapText="1"/>
      <protection/>
    </xf>
    <xf numFmtId="0" fontId="63" fillId="0" borderId="15" xfId="34" applyFont="1" applyBorder="1" applyAlignment="1">
      <alignment horizontal="center" vertical="center" wrapText="1"/>
      <protection/>
    </xf>
    <xf numFmtId="0" fontId="63" fillId="0" borderId="16" xfId="34" applyFont="1" applyBorder="1" applyAlignment="1">
      <alignment horizontal="center" vertical="center" wrapText="1"/>
      <protection/>
    </xf>
    <xf numFmtId="0" fontId="75" fillId="33" borderId="76" xfId="35" applyFont="1" applyFill="1" applyBorder="1" applyAlignment="1" quotePrefix="1">
      <alignment horizontal="left" vertical="center"/>
      <protection/>
    </xf>
    <xf numFmtId="0" fontId="75" fillId="33" borderId="78" xfId="35" applyFont="1" applyFill="1" applyBorder="1" applyAlignment="1" quotePrefix="1">
      <alignment horizontal="left" vertical="center"/>
      <protection/>
    </xf>
    <xf numFmtId="3" fontId="69" fillId="48" borderId="14" xfId="34" applyNumberFormat="1" applyFont="1" applyFill="1" applyBorder="1" applyAlignment="1">
      <alignment horizontal="center" vertical="center" wrapText="1"/>
      <protection/>
    </xf>
    <xf numFmtId="3" fontId="69" fillId="48" borderId="17" xfId="34" applyNumberFormat="1" applyFont="1" applyFill="1" applyBorder="1" applyAlignment="1">
      <alignment horizontal="center" vertical="center" wrapText="1"/>
      <protection/>
    </xf>
    <xf numFmtId="3" fontId="69" fillId="48" borderId="21" xfId="34" applyNumberFormat="1" applyFont="1" applyFill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72" fillId="0" borderId="23" xfId="35" applyFont="1" applyFill="1" applyBorder="1" applyAlignment="1">
      <alignment horizontal="center" vertical="center" wrapText="1"/>
      <protection/>
    </xf>
    <xf numFmtId="0" fontId="73" fillId="0" borderId="22" xfId="34" applyFont="1" applyBorder="1" applyAlignment="1">
      <alignment horizontal="left" vertical="center" wrapText="1"/>
      <protection/>
    </xf>
    <xf numFmtId="0" fontId="73" fillId="0" borderId="29" xfId="34" applyFont="1" applyBorder="1" applyAlignment="1">
      <alignment horizontal="left" vertical="center" wrapText="1"/>
      <protection/>
    </xf>
    <xf numFmtId="0" fontId="66" fillId="0" borderId="0" xfId="34" applyFont="1" applyAlignment="1">
      <alignment horizontal="left" vertical="center" wrapText="1"/>
      <protection/>
    </xf>
    <xf numFmtId="0" fontId="40" fillId="0" borderId="0" xfId="34" applyAlignment="1">
      <alignment vertical="center" wrapText="1"/>
      <protection/>
    </xf>
    <xf numFmtId="0" fontId="75" fillId="33" borderId="48" xfId="34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vertical="center" wrapTex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75" fillId="33" borderId="48" xfId="34" applyFont="1" applyFill="1" applyBorder="1" applyAlignment="1">
      <alignment horizontal="left" vertical="center"/>
      <protection/>
    </xf>
    <xf numFmtId="0" fontId="75" fillId="33" borderId="70" xfId="34" applyFont="1" applyFill="1" applyBorder="1" applyAlignment="1">
      <alignment horizontal="left" vertical="center"/>
      <protection/>
    </xf>
    <xf numFmtId="0" fontId="75" fillId="33" borderId="59" xfId="35" applyFont="1" applyFill="1" applyBorder="1" applyAlignment="1">
      <alignment vertical="center" wrapText="1"/>
      <protection/>
    </xf>
    <xf numFmtId="0" fontId="85" fillId="33" borderId="69" xfId="34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horizontal="left" vertical="center" wrapText="1"/>
      <protection/>
    </xf>
    <xf numFmtId="0" fontId="75" fillId="33" borderId="48" xfId="34" applyFont="1" applyFill="1" applyBorder="1" applyAlignment="1">
      <alignment horizontal="left"/>
      <protection/>
    </xf>
    <xf numFmtId="0" fontId="75" fillId="33" borderId="70" xfId="34" applyFont="1" applyFill="1" applyBorder="1" applyAlignment="1">
      <alignment horizontal="left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0" fontId="63" fillId="0" borderId="23" xfId="34" applyFont="1" applyBorder="1" applyAlignment="1" quotePrefix="1">
      <alignment horizontal="center" vertical="center" wrapText="1"/>
      <protection/>
    </xf>
    <xf numFmtId="0" fontId="63" fillId="0" borderId="22" xfId="34" applyFont="1" applyBorder="1" applyAlignment="1">
      <alignment horizontal="center" vertical="center"/>
      <protection/>
    </xf>
    <xf numFmtId="0" fontId="63" fillId="0" borderId="29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wrapText="1"/>
      <protection/>
    </xf>
    <xf numFmtId="0" fontId="85" fillId="33" borderId="70" xfId="34" applyFont="1" applyFill="1" applyBorder="1" applyAlignment="1">
      <alignment wrapText="1"/>
      <protection/>
    </xf>
    <xf numFmtId="0" fontId="75" fillId="33" borderId="40" xfId="34" applyFont="1" applyFill="1" applyBorder="1" applyAlignment="1">
      <alignment horizontal="left" vertical="center"/>
      <protection/>
    </xf>
    <xf numFmtId="0" fontId="75" fillId="33" borderId="63" xfId="34" applyFont="1" applyFill="1" applyBorder="1" applyAlignment="1">
      <alignment horizontal="left" vertical="center"/>
      <protection/>
    </xf>
    <xf numFmtId="0" fontId="72" fillId="0" borderId="11" xfId="36" applyFont="1" applyFill="1" applyBorder="1" applyAlignment="1">
      <alignment horizontal="center" vertical="center" wrapText="1"/>
      <protection/>
    </xf>
    <xf numFmtId="0" fontId="63" fillId="0" borderId="15" xfId="34" applyFont="1" applyBorder="1" applyAlignment="1">
      <alignment horizontal="center"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75" fillId="33" borderId="48" xfId="35" applyFont="1" applyFill="1" applyBorder="1" applyAlignment="1">
      <alignment vertical="center" wrapText="1"/>
      <protection/>
    </xf>
    <xf numFmtId="0" fontId="71" fillId="0" borderId="27" xfId="35" applyFont="1" applyFill="1" applyBorder="1" applyAlignment="1">
      <alignment horizontal="center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1" fontId="63" fillId="0" borderId="27" xfId="34" applyNumberFormat="1" applyFont="1" applyBorder="1" applyAlignment="1">
      <alignment horizontal="left" vertical="center" wrapText="1"/>
      <protection/>
    </xf>
    <xf numFmtId="1" fontId="63" fillId="0" borderId="11" xfId="34" applyNumberFormat="1" applyFont="1" applyBorder="1" applyAlignment="1">
      <alignment horizontal="left" vertical="center" wrapText="1"/>
      <protection/>
    </xf>
    <xf numFmtId="0" fontId="75" fillId="33" borderId="59" xfId="35" applyFont="1" applyFill="1" applyBorder="1" applyAlignment="1" quotePrefix="1">
      <alignment horizontal="left" vertical="center" wrapText="1"/>
      <protection/>
    </xf>
    <xf numFmtId="0" fontId="85" fillId="33" borderId="69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 wrapText="1"/>
      <protection/>
    </xf>
    <xf numFmtId="0" fontId="85" fillId="33" borderId="78" xfId="34" applyFont="1" applyFill="1" applyBorder="1" applyAlignment="1">
      <alignment horizontal="left" vertical="center" wrapText="1"/>
      <protection/>
    </xf>
    <xf numFmtId="0" fontId="61" fillId="0" borderId="27" xfId="35" applyFont="1" applyFill="1" applyBorder="1" applyAlignment="1">
      <alignment horizontal="center" vertical="center" wrapText="1"/>
      <protection/>
    </xf>
    <xf numFmtId="0" fontId="61" fillId="0" borderId="11" xfId="35" applyFont="1" applyFill="1" applyBorder="1" applyAlignment="1">
      <alignment horizontal="center" vertical="center" wrapText="1"/>
      <protection/>
    </xf>
    <xf numFmtId="0" fontId="87" fillId="0" borderId="27" xfId="35" applyFont="1" applyFill="1" applyBorder="1" applyAlignment="1" quotePrefix="1">
      <alignment horizontal="center" vertical="center" wrapText="1"/>
      <protection/>
    </xf>
    <xf numFmtId="0" fontId="87" fillId="0" borderId="30" xfId="35" applyFont="1" applyFill="1" applyBorder="1" applyAlignment="1" quotePrefix="1">
      <alignment horizontal="center" vertical="center" wrapText="1"/>
      <protection/>
    </xf>
    <xf numFmtId="0" fontId="75" fillId="33" borderId="76" xfId="35" applyFont="1" applyFill="1" applyBorder="1" applyAlignment="1" quotePrefix="1">
      <alignment horizontal="left" wrapText="1"/>
      <protection/>
    </xf>
    <xf numFmtId="0" fontId="85" fillId="33" borderId="78" xfId="34" applyFont="1" applyFill="1" applyBorder="1" applyAlignment="1">
      <alignment horizontal="left" wrapText="1"/>
      <protection/>
    </xf>
    <xf numFmtId="0" fontId="75" fillId="33" borderId="48" xfId="35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wrapText="1"/>
      <protection/>
    </xf>
    <xf numFmtId="0" fontId="75" fillId="33" borderId="76" xfId="35" applyFont="1" applyFill="1" applyBorder="1" applyAlignment="1">
      <alignment vertical="center" wrapText="1"/>
      <protection/>
    </xf>
    <xf numFmtId="0" fontId="85" fillId="33" borderId="78" xfId="34" applyFont="1" applyFill="1" applyBorder="1" applyAlignment="1">
      <alignment vertical="center" wrapText="1"/>
      <protection/>
    </xf>
    <xf numFmtId="0" fontId="87" fillId="0" borderId="27" xfId="35" applyFont="1" applyFill="1" applyBorder="1" applyAlignment="1">
      <alignment horizontal="center" vertical="center" wrapText="1"/>
      <protection/>
    </xf>
    <xf numFmtId="0" fontId="87" fillId="0" borderId="30" xfId="35" applyFont="1" applyFill="1" applyBorder="1" applyAlignment="1">
      <alignment horizontal="center" vertical="center" wrapText="1"/>
      <protection/>
    </xf>
    <xf numFmtId="0" fontId="75" fillId="33" borderId="59" xfId="34" applyFont="1" applyFill="1" applyBorder="1" applyAlignment="1">
      <alignment vertical="center" wrapText="1"/>
      <protection/>
    </xf>
    <xf numFmtId="0" fontId="75" fillId="33" borderId="70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>
      <alignment horizontal="left" vertical="center" wrapText="1"/>
      <protection/>
    </xf>
    <xf numFmtId="0" fontId="75" fillId="33" borderId="48" xfId="34" applyFont="1" applyFill="1" applyBorder="1" applyAlignment="1">
      <alignment horizontal="left" wrapText="1"/>
      <protection/>
    </xf>
    <xf numFmtId="0" fontId="75" fillId="33" borderId="70" xfId="34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>
      <alignment horizontal="left" vertical="center" wrapText="1"/>
      <protection/>
    </xf>
    <xf numFmtId="0" fontId="88" fillId="33" borderId="79" xfId="35" applyFont="1" applyFill="1" applyBorder="1" applyAlignment="1" applyProtection="1">
      <alignment horizontal="left" vertical="center" wrapText="1"/>
      <protection/>
    </xf>
    <xf numFmtId="0" fontId="90" fillId="33" borderId="65" xfId="34" applyFont="1" applyFill="1" applyBorder="1" applyAlignment="1" applyProtection="1">
      <alignment horizontal="left" vertical="center" wrapText="1"/>
      <protection/>
    </xf>
    <xf numFmtId="0" fontId="88" fillId="33" borderId="80" xfId="35" applyFont="1" applyFill="1" applyBorder="1" applyAlignment="1" applyProtection="1">
      <alignment horizontal="left" vertical="center"/>
      <protection/>
    </xf>
    <xf numFmtId="0" fontId="88" fillId="33" borderId="81" xfId="35" applyFont="1" applyFill="1" applyBorder="1" applyAlignment="1" applyProtection="1" quotePrefix="1">
      <alignment horizontal="left" vertical="center"/>
      <protection/>
    </xf>
    <xf numFmtId="0" fontId="88" fillId="33" borderId="82" xfId="34" applyFont="1" applyFill="1" applyBorder="1" applyAlignment="1" applyProtection="1">
      <alignment vertical="center" wrapText="1"/>
      <protection/>
    </xf>
    <xf numFmtId="0" fontId="90" fillId="33" borderId="83" xfId="34" applyFont="1" applyFill="1" applyBorder="1" applyAlignment="1" applyProtection="1">
      <alignment vertical="center" wrapText="1"/>
      <protection/>
    </xf>
    <xf numFmtId="0" fontId="88" fillId="33" borderId="79" xfId="34" applyFont="1" applyFill="1" applyBorder="1" applyAlignment="1" applyProtection="1">
      <alignment horizontal="left" vertical="center"/>
      <protection/>
    </xf>
    <xf numFmtId="0" fontId="88" fillId="33" borderId="65" xfId="34" applyFont="1" applyFill="1" applyBorder="1" applyAlignment="1" applyProtection="1">
      <alignment horizontal="left" vertical="center"/>
      <protection/>
    </xf>
    <xf numFmtId="0" fontId="88" fillId="33" borderId="0" xfId="35" applyFont="1" applyFill="1" applyBorder="1" applyAlignment="1" applyProtection="1">
      <alignment horizontal="left" vertical="center" wrapText="1"/>
      <protection/>
    </xf>
    <xf numFmtId="0" fontId="88" fillId="33" borderId="79" xfId="34" applyFont="1" applyFill="1" applyBorder="1" applyAlignment="1" applyProtection="1">
      <alignment vertical="center" wrapText="1"/>
      <protection/>
    </xf>
    <xf numFmtId="0" fontId="90" fillId="33" borderId="65" xfId="34" applyFont="1" applyFill="1" applyBorder="1" applyAlignment="1" applyProtection="1">
      <alignment vertical="center" wrapText="1"/>
      <protection/>
    </xf>
    <xf numFmtId="0" fontId="88" fillId="33" borderId="79" xfId="34" applyFont="1" applyFill="1" applyBorder="1" applyAlignment="1" applyProtection="1">
      <alignment horizontal="left" wrapText="1"/>
      <protection/>
    </xf>
    <xf numFmtId="0" fontId="88" fillId="33" borderId="65" xfId="34" applyFont="1" applyFill="1" applyBorder="1" applyAlignment="1" applyProtection="1">
      <alignment horizontal="left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1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69">
      <selection activeCell="E112" sqref="E112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 t="s">
        <v>1072</v>
      </c>
      <c r="C3" s="5"/>
      <c r="D3" s="5"/>
    </row>
    <row r="4" spans="2:5" ht="15.75">
      <c r="B4" s="9" t="s">
        <v>466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97</v>
      </c>
      <c r="C6" s="6"/>
      <c r="D6" s="6"/>
    </row>
    <row r="7" spans="2:4" ht="29.25" customHeight="1">
      <c r="B7" s="6" t="s">
        <v>470</v>
      </c>
      <c r="C7" s="6"/>
      <c r="D7" s="6"/>
    </row>
    <row r="8" spans="2:14" ht="30.75" customHeight="1" thickBot="1">
      <c r="B8" s="15" t="s">
        <v>95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465</v>
      </c>
      <c r="G10" s="12" t="s">
        <v>479</v>
      </c>
      <c r="H10" s="12" t="s">
        <v>480</v>
      </c>
    </row>
    <row r="11" spans="2:21" ht="23.25" customHeight="1" thickBot="1">
      <c r="B11" s="8" t="s">
        <v>96</v>
      </c>
      <c r="C11" s="8"/>
      <c r="D11" s="8"/>
      <c r="E11" s="279" t="str">
        <f>OTCHET!F12</f>
        <v>7607</v>
      </c>
      <c r="F11" s="18" t="s">
        <v>474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627</v>
      </c>
      <c r="C12" s="280" t="s">
        <v>454</v>
      </c>
      <c r="D12" s="164"/>
      <c r="E12" s="279" t="str">
        <f>OTCHET!E17</f>
        <v>98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472</v>
      </c>
      <c r="I14" s="22"/>
      <c r="J14" s="22"/>
      <c r="K14" s="23"/>
      <c r="L14" s="23"/>
      <c r="M14" s="22"/>
      <c r="N14" s="22" t="s">
        <v>472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456</v>
      </c>
      <c r="C16" s="102" t="s">
        <v>538</v>
      </c>
      <c r="D16" s="102"/>
      <c r="E16" s="1031" t="s">
        <v>467</v>
      </c>
      <c r="F16" s="1032"/>
      <c r="G16" s="1035" t="s">
        <v>563</v>
      </c>
      <c r="H16" s="1036"/>
      <c r="I16" s="1033" t="s">
        <v>541</v>
      </c>
      <c r="J16" s="1034"/>
      <c r="K16" s="31" t="s">
        <v>469</v>
      </c>
      <c r="L16" s="31" t="s">
        <v>557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455</v>
      </c>
      <c r="C17" s="30"/>
      <c r="D17" s="30"/>
      <c r="E17" s="33" t="s">
        <v>471</v>
      </c>
      <c r="F17" s="34" t="s">
        <v>462</v>
      </c>
      <c r="G17" s="112"/>
      <c r="H17" s="113"/>
      <c r="I17" s="33" t="s">
        <v>471</v>
      </c>
      <c r="J17" s="33" t="s">
        <v>462</v>
      </c>
      <c r="K17" s="33" t="s">
        <v>462</v>
      </c>
      <c r="L17" s="33" t="s">
        <v>462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458</v>
      </c>
      <c r="C18" s="30"/>
      <c r="D18" s="30"/>
      <c r="E18" s="33" t="s">
        <v>457</v>
      </c>
      <c r="F18" s="34"/>
      <c r="G18" s="34" t="s">
        <v>288</v>
      </c>
      <c r="H18" s="33" t="s">
        <v>289</v>
      </c>
      <c r="I18" s="33" t="s">
        <v>457</v>
      </c>
      <c r="J18" s="33"/>
      <c r="K18" s="33"/>
      <c r="L18" s="33"/>
      <c r="M18" s="33"/>
      <c r="N18" s="33" t="s">
        <v>290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460</v>
      </c>
      <c r="F20" s="40" t="s">
        <v>460</v>
      </c>
      <c r="G20" s="935" t="s">
        <v>459</v>
      </c>
      <c r="H20" s="936" t="s">
        <v>459</v>
      </c>
      <c r="I20" s="936" t="s">
        <v>468</v>
      </c>
      <c r="J20" s="936" t="s">
        <v>468</v>
      </c>
      <c r="K20" s="936" t="s">
        <v>473</v>
      </c>
      <c r="L20" s="936" t="s">
        <v>481</v>
      </c>
      <c r="M20" s="936" t="s">
        <v>481</v>
      </c>
      <c r="N20" s="936" t="s">
        <v>459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511</v>
      </c>
      <c r="C22" s="117" t="s">
        <v>602</v>
      </c>
      <c r="D22" s="44"/>
      <c r="E22" s="148">
        <f>+E23+E25+E36+E37</f>
        <v>2204</v>
      </c>
      <c r="F22" s="148">
        <f>+G22+H22+N22</f>
        <v>2204</v>
      </c>
      <c r="G22" s="148">
        <f>+G23+G25+G36+G37</f>
        <v>0</v>
      </c>
      <c r="H22" s="148">
        <f>+H23+H25+H36+H37</f>
        <v>2204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510</v>
      </c>
      <c r="C23" s="119" t="s">
        <v>592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562</v>
      </c>
      <c r="C24" s="120" t="s">
        <v>555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512</v>
      </c>
      <c r="C25" s="121" t="s">
        <v>487</v>
      </c>
      <c r="D25" s="93"/>
      <c r="E25" s="148">
        <f>+E26+E30+E31+E32+E33</f>
        <v>2204</v>
      </c>
      <c r="F25" s="148">
        <f t="shared" si="0"/>
        <v>2204</v>
      </c>
      <c r="G25" s="148">
        <f aca="true" t="shared" si="1" ref="G25:M25">+G26+G30+G31+G32+G33</f>
        <v>0</v>
      </c>
      <c r="H25" s="148">
        <f t="shared" si="1"/>
        <v>2204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513</v>
      </c>
      <c r="C26" s="122" t="s">
        <v>488</v>
      </c>
      <c r="D26" s="88"/>
      <c r="E26" s="151">
        <f>OTCHET!E76</f>
        <v>22</v>
      </c>
      <c r="F26" s="148">
        <f t="shared" si="0"/>
        <v>22</v>
      </c>
      <c r="G26" s="151">
        <f>OTCHET!F76</f>
        <v>0</v>
      </c>
      <c r="H26" s="151">
        <f>OTCHET!G76</f>
        <v>22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453</v>
      </c>
      <c r="C27" s="110" t="s">
        <v>564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556</v>
      </c>
      <c r="C28" s="110" t="s">
        <v>565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514</v>
      </c>
      <c r="C29" s="110" t="s">
        <v>566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515</v>
      </c>
      <c r="C30" s="125" t="s">
        <v>567</v>
      </c>
      <c r="D30" s="87"/>
      <c r="E30" s="152">
        <f>OTCHET!E91+OTCHET!E94+OTCHET!E95</f>
        <v>2182</v>
      </c>
      <c r="F30" s="148">
        <f t="shared" si="0"/>
        <v>2182</v>
      </c>
      <c r="G30" s="152">
        <f>OTCHET!F91+OTCHET!F94+OTCHET!F95</f>
        <v>0</v>
      </c>
      <c r="H30" s="152">
        <f>OTCHET!G91+OTCHET!G94+OTCHET!G95</f>
        <v>2182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516</v>
      </c>
      <c r="C31" s="124" t="s">
        <v>489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517</v>
      </c>
      <c r="C32" s="126" t="s">
        <v>617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542</v>
      </c>
      <c r="C33" s="145" t="s">
        <v>612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608</v>
      </c>
      <c r="C36" s="127" t="s">
        <v>490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609</v>
      </c>
      <c r="C37" s="128" t="s">
        <v>543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518</v>
      </c>
      <c r="C38" s="131" t="s">
        <v>494</v>
      </c>
      <c r="D38" s="44"/>
      <c r="E38" s="153">
        <f>SUM(E39:E53)-E44-E46-E51-E52</f>
        <v>1231110</v>
      </c>
      <c r="F38" s="148">
        <f t="shared" si="0"/>
        <v>1123328</v>
      </c>
      <c r="G38" s="153">
        <f>SUM(G39:G53)-G44-G46-G51-G52</f>
        <v>1044638</v>
      </c>
      <c r="H38" s="153">
        <f>SUM(H39:H53)-H44-H46-H51-H52</f>
        <v>78690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533</v>
      </c>
      <c r="C39" s="122" t="s">
        <v>491</v>
      </c>
      <c r="D39" s="52"/>
      <c r="E39" s="151">
        <f>OTCHET!E170</f>
        <v>157607</v>
      </c>
      <c r="F39" s="148">
        <f t="shared" si="0"/>
        <v>150924</v>
      </c>
      <c r="G39" s="151">
        <f>OTCHET!F170</f>
        <v>149989</v>
      </c>
      <c r="H39" s="151">
        <f>OTCHET!G170</f>
        <v>935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519</v>
      </c>
      <c r="C40" s="120" t="s">
        <v>492</v>
      </c>
      <c r="D40" s="49"/>
      <c r="E40" s="152">
        <f>OTCHET!E173</f>
        <v>751138</v>
      </c>
      <c r="F40" s="148">
        <f t="shared" si="0"/>
        <v>743297</v>
      </c>
      <c r="G40" s="152">
        <f>OTCHET!F173</f>
        <v>684790</v>
      </c>
      <c r="H40" s="152">
        <f>OTCHET!G173</f>
        <v>58507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559</v>
      </c>
      <c r="C41" s="120" t="s">
        <v>544</v>
      </c>
      <c r="D41" s="49"/>
      <c r="E41" s="152">
        <f>+OTCHET!E179+OTCHET!E185</f>
        <v>169064</v>
      </c>
      <c r="F41" s="148">
        <f t="shared" si="0"/>
        <v>165917</v>
      </c>
      <c r="G41" s="152">
        <f>+OTCHET!F179+OTCHET!F185</f>
        <v>155402</v>
      </c>
      <c r="H41" s="152">
        <f>+OTCHET!G179+OTCHET!G185</f>
        <v>10515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520</v>
      </c>
      <c r="C42" s="120" t="s">
        <v>618</v>
      </c>
      <c r="D42" s="49"/>
      <c r="E42" s="152">
        <f>+OTCHET!E186+OTCHET!E250</f>
        <v>134365</v>
      </c>
      <c r="F42" s="148">
        <f t="shared" si="0"/>
        <v>45205</v>
      </c>
      <c r="G42" s="152">
        <f>+OTCHET!F186+OTCHET!F250</f>
        <v>39472</v>
      </c>
      <c r="H42" s="152">
        <f>+OTCHET!G186+OTCHET!G250</f>
        <v>5733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521</v>
      </c>
      <c r="C43" s="120" t="s">
        <v>493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551</v>
      </c>
      <c r="C44" s="120" t="s">
        <v>568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522</v>
      </c>
      <c r="C45" s="120" t="s">
        <v>619</v>
      </c>
      <c r="D45" s="49"/>
      <c r="E45" s="152">
        <f>+OTCHET!E234+OTCHET!E235+OTCHET!E236+OTCHET!E237</f>
        <v>15936</v>
      </c>
      <c r="F45" s="148">
        <f t="shared" si="0"/>
        <v>14985</v>
      </c>
      <c r="G45" s="152">
        <f>+OTCHET!F234+OTCHET!F235+OTCHET!F236+OTCHET!F237</f>
        <v>14985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560</v>
      </c>
      <c r="C46" s="120" t="s">
        <v>558</v>
      </c>
      <c r="D46" s="49"/>
      <c r="E46" s="152">
        <f>+OTCHET!E235</f>
        <v>15936</v>
      </c>
      <c r="F46" s="148">
        <f t="shared" si="0"/>
        <v>14985</v>
      </c>
      <c r="G46" s="152">
        <f>+OTCHET!F235</f>
        <v>14985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546</v>
      </c>
      <c r="C47" s="134" t="s">
        <v>593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604</v>
      </c>
      <c r="C48" s="120" t="s">
        <v>594</v>
      </c>
      <c r="D48" s="49"/>
      <c r="E48" s="152">
        <f>OTCHET!E254+OTCHET!E255+OTCHET!E263+OTCHET!E266</f>
        <v>3000</v>
      </c>
      <c r="F48" s="148">
        <f t="shared" si="0"/>
        <v>3000</v>
      </c>
      <c r="G48" s="152">
        <f>OTCHET!F254+OTCHET!F255+OTCHET!F263+OTCHET!F266</f>
        <v>0</v>
      </c>
      <c r="H48" s="152">
        <f>OTCHET!G254+OTCHET!G255+OTCHET!G263+OTCHET!G266</f>
        <v>3000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547</v>
      </c>
      <c r="C49" s="120" t="s">
        <v>595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545</v>
      </c>
      <c r="C50" s="146" t="s">
        <v>613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550</v>
      </c>
      <c r="C51" s="120" t="s">
        <v>569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610</v>
      </c>
      <c r="C52" s="145" t="s">
        <v>611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548</v>
      </c>
      <c r="C53" s="135" t="s">
        <v>549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605</v>
      </c>
      <c r="C54" s="137" t="s">
        <v>396</v>
      </c>
      <c r="D54" s="53"/>
      <c r="E54" s="148">
        <f>+E55+E56+E60</f>
        <v>1216343</v>
      </c>
      <c r="F54" s="148">
        <f t="shared" si="0"/>
        <v>1163096</v>
      </c>
      <c r="G54" s="148">
        <f>+G55+G56+G60</f>
        <v>1086079</v>
      </c>
      <c r="H54" s="148">
        <f>+H55+H56+H60</f>
        <v>77017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523</v>
      </c>
      <c r="C55" s="120" t="s">
        <v>616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524</v>
      </c>
      <c r="C56" s="120" t="s">
        <v>397</v>
      </c>
      <c r="D56" s="49"/>
      <c r="E56" s="157">
        <f>+OTCHET!E361+OTCHET!E372+OTCHET!E377+OTCHET!E380+OTCHET!E383+OTCHET!E386+OTCHET!E387+OTCHET!E390+OTCHET!E404+OTCHET!E405+OTCHET!E406+OTCHET!E407+OTCHET!E408</f>
        <v>1216343</v>
      </c>
      <c r="F56" s="148">
        <f t="shared" si="0"/>
        <v>1163096</v>
      </c>
      <c r="G56" s="157">
        <f>+OTCHET!F361+OTCHET!F372+OTCHET!F377+OTCHET!F380+OTCHET!F383+OTCHET!F386+OTCHET!F387+OTCHET!F390+OTCHET!F404+OTCHET!F405+OTCHET!F406+OTCHET!F407+OTCHET!F408</f>
        <v>1086079</v>
      </c>
      <c r="H56" s="157">
        <f>+OTCHET!G361+OTCHET!G372+OTCHET!G377+OTCHET!G380+OTCHET!G383+OTCHET!G386+OTCHET!G387+OTCHET!G390+OTCHET!G404+OTCHET!G405+OTCHET!G406+OTCHET!G407+OTCHET!G408</f>
        <v>77017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561</v>
      </c>
      <c r="C57" s="135" t="s">
        <v>570</v>
      </c>
      <c r="D57" s="49"/>
      <c r="E57" s="157">
        <f>+OTCHET!E404+OTCHET!E405+OTCHET!E406+OTCHET!E407+OTCHET!E408</f>
        <v>33223</v>
      </c>
      <c r="F57" s="148">
        <f t="shared" si="0"/>
        <v>33223</v>
      </c>
      <c r="G57" s="157">
        <f>+OTCHET!F404+OTCHET!F405+OTCHET!F406+OTCHET!F407+OTCHET!F408</f>
        <v>26538</v>
      </c>
      <c r="H57" s="157">
        <f>+OTCHET!G404+OTCHET!G405+OTCHET!G406+OTCHET!G407+OTCHET!G408</f>
        <v>6685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621</v>
      </c>
      <c r="C58" s="120" t="s">
        <v>555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259</v>
      </c>
      <c r="C60" s="139" t="s">
        <v>495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395</v>
      </c>
      <c r="C61" s="127" t="s">
        <v>603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607</v>
      </c>
      <c r="C62" s="131"/>
      <c r="D62" s="53"/>
      <c r="E62" s="148">
        <f>+E22-E38+E54-E61</f>
        <v>-12563</v>
      </c>
      <c r="F62" s="148">
        <f t="shared" si="0"/>
        <v>41972</v>
      </c>
      <c r="G62" s="148">
        <f>+G22-G38+G54-G61</f>
        <v>41441</v>
      </c>
      <c r="H62" s="148">
        <f>+H22-H38+H54-H61</f>
        <v>531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606</v>
      </c>
      <c r="C64" s="131" t="s">
        <v>525</v>
      </c>
      <c r="D64" s="53"/>
      <c r="E64" s="158">
        <f>SUM(+E66+E74+E75+E82+E83+E84+E87+E88+E89+E90+E91+E92+E93)</f>
        <v>12563</v>
      </c>
      <c r="F64" s="148">
        <f t="shared" si="0"/>
        <v>-41972</v>
      </c>
      <c r="G64" s="158">
        <f aca="true" t="shared" si="3" ref="G64:L64">SUM(+G66+G74+G75+G82+G83+G84+G87+G88+G89+G90+G91+G92+G93)</f>
        <v>-41441</v>
      </c>
      <c r="H64" s="158">
        <f t="shared" si="3"/>
        <v>-531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526</v>
      </c>
      <c r="C66" s="120" t="s">
        <v>552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527</v>
      </c>
      <c r="C67" s="120" t="s">
        <v>571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528</v>
      </c>
      <c r="C68" s="120" t="s">
        <v>572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529</v>
      </c>
      <c r="C69" s="120" t="s">
        <v>496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530</v>
      </c>
      <c r="C70" s="120" t="s">
        <v>497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531</v>
      </c>
      <c r="C71" s="120" t="s">
        <v>573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588</v>
      </c>
      <c r="C72" s="141" t="s">
        <v>574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534</v>
      </c>
      <c r="C73" s="141" t="s">
        <v>575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532</v>
      </c>
      <c r="C74" s="139" t="s">
        <v>498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535</v>
      </c>
      <c r="C75" s="120" t="s">
        <v>553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536</v>
      </c>
      <c r="C76" s="120" t="s">
        <v>576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537</v>
      </c>
      <c r="C77" s="120" t="s">
        <v>577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509</v>
      </c>
      <c r="C78" s="120" t="s">
        <v>578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615</v>
      </c>
      <c r="C80" s="120" t="s">
        <v>579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614</v>
      </c>
      <c r="C81" s="120" t="s">
        <v>580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554</v>
      </c>
      <c r="C82" s="120" t="s">
        <v>499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508</v>
      </c>
      <c r="C83" s="120" t="s">
        <v>500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507</v>
      </c>
      <c r="C84" s="120" t="s">
        <v>596</v>
      </c>
      <c r="D84" s="49"/>
      <c r="E84" s="157">
        <f>+E85+E86</f>
        <v>12563</v>
      </c>
      <c r="F84" s="148">
        <f t="shared" si="0"/>
        <v>-28644</v>
      </c>
      <c r="G84" s="157">
        <f aca="true" t="shared" si="6" ref="G84:M84">+G85+G86</f>
        <v>-28644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506</v>
      </c>
      <c r="C85" s="120" t="s">
        <v>581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539</v>
      </c>
      <c r="C86" s="120" t="s">
        <v>501</v>
      </c>
      <c r="D86" s="86"/>
      <c r="E86" s="157">
        <f>+OTCHET!E508+OTCHET!E525</f>
        <v>12563</v>
      </c>
      <c r="F86" s="148">
        <f t="shared" si="0"/>
        <v>-28644</v>
      </c>
      <c r="G86" s="157">
        <f>+OTCHET!F508+OTCHET!F525</f>
        <v>-28644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263</v>
      </c>
      <c r="C87" s="135" t="s">
        <v>502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505</v>
      </c>
      <c r="C88" s="118" t="s">
        <v>582</v>
      </c>
      <c r="D88" s="100"/>
      <c r="E88" s="277">
        <f>+OTCHET!E541+OTCHET!E542+OTCHET!E543+OTCHET!E544+OTCHET!E545+OTCHET!E546</f>
        <v>0</v>
      </c>
      <c r="F88" s="148">
        <f t="shared" si="7"/>
        <v>8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8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504</v>
      </c>
      <c r="C89" s="144" t="s">
        <v>583</v>
      </c>
      <c r="D89" s="94"/>
      <c r="E89" s="155">
        <f>+OTCHET!E547+OTCHET!E548+OTCHET!E549+OTCHET!E550+OTCHET!E551+OTCHET!E552+OTCHET!E553</f>
        <v>0</v>
      </c>
      <c r="F89" s="148">
        <f t="shared" si="7"/>
        <v>-13336</v>
      </c>
      <c r="G89" s="155">
        <f>+OTCHET!F547+OTCHET!F548+OTCHET!F549+OTCHET!F550+OTCHET!F551+OTCHET!F552+OTCHET!F553</f>
        <v>-12797</v>
      </c>
      <c r="H89" s="155">
        <f>+OTCHET!G547+OTCHET!G548+OTCHET!G549+OTCHET!G550+OTCHET!G551+OTCHET!G552+OTCHET!G553</f>
        <v>-539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503</v>
      </c>
      <c r="C90" s="121" t="s">
        <v>584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597</v>
      </c>
      <c r="C91" s="118" t="s">
        <v>598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599</v>
      </c>
      <c r="C92" s="144" t="s">
        <v>600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601</v>
      </c>
      <c r="C93" s="128" t="s">
        <v>540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585</v>
      </c>
      <c r="C94" s="128" t="s">
        <v>586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482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483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484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485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486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484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485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620</v>
      </c>
      <c r="C111" s="61"/>
      <c r="D111" s="61"/>
      <c r="E111" s="62" t="s">
        <v>626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1073</v>
      </c>
      <c r="C112" s="63"/>
      <c r="D112" s="63"/>
      <c r="E112" s="63" t="s">
        <v>1074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625</v>
      </c>
      <c r="C113" s="59"/>
      <c r="D113" s="59"/>
      <c r="E113" s="62" t="s">
        <v>461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1073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463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476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464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475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477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478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587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622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589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623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624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590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591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1420"/>
  <sheetViews>
    <sheetView tabSelected="1" zoomScale="75" zoomScaleNormal="75" zoomScalePageLayoutView="0" workbookViewId="0" topLeftCell="B2">
      <selection activeCell="C1267" sqref="C1267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108</v>
      </c>
      <c r="B1" s="281" t="s">
        <v>109</v>
      </c>
      <c r="C1" s="281" t="s">
        <v>110</v>
      </c>
      <c r="D1" s="282" t="s">
        <v>111</v>
      </c>
      <c r="E1" s="281" t="s">
        <v>112</v>
      </c>
      <c r="F1" s="281" t="s">
        <v>113</v>
      </c>
      <c r="G1" s="281" t="s">
        <v>113</v>
      </c>
      <c r="I1" s="281" t="s">
        <v>113</v>
      </c>
      <c r="J1" s="283" t="s">
        <v>114</v>
      </c>
      <c r="K1" s="284"/>
      <c r="L1" s="281" t="s">
        <v>115</v>
      </c>
      <c r="M1" s="281" t="s">
        <v>116</v>
      </c>
      <c r="N1" s="285" t="s">
        <v>117</v>
      </c>
      <c r="O1" s="285" t="s">
        <v>118</v>
      </c>
      <c r="P1" s="286"/>
      <c r="Q1" s="281" t="s">
        <v>115</v>
      </c>
      <c r="R1" s="281" t="s">
        <v>116</v>
      </c>
      <c r="S1" s="285" t="s">
        <v>117</v>
      </c>
      <c r="T1" s="285" t="s">
        <v>118</v>
      </c>
      <c r="U1" s="281" t="s">
        <v>116</v>
      </c>
      <c r="V1" s="285" t="s">
        <v>117</v>
      </c>
      <c r="W1" s="285" t="s">
        <v>118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628</v>
      </c>
      <c r="F5" s="281" t="s">
        <v>628</v>
      </c>
      <c r="G5" s="281" t="s">
        <v>628</v>
      </c>
      <c r="I5" s="281" t="s">
        <v>628</v>
      </c>
      <c r="J5" s="287">
        <v>1</v>
      </c>
      <c r="L5" s="281" t="s">
        <v>628</v>
      </c>
      <c r="M5" s="281" t="s">
        <v>628</v>
      </c>
      <c r="N5" s="285" t="s">
        <v>628</v>
      </c>
      <c r="O5" s="285" t="s">
        <v>628</v>
      </c>
      <c r="P5" s="289"/>
      <c r="Q5" s="281" t="s">
        <v>628</v>
      </c>
      <c r="R5" s="281" t="s">
        <v>628</v>
      </c>
      <c r="S5" s="285" t="s">
        <v>628</v>
      </c>
      <c r="T5" s="285" t="s">
        <v>628</v>
      </c>
      <c r="U5" s="281" t="s">
        <v>628</v>
      </c>
      <c r="V5" s="285" t="s">
        <v>628</v>
      </c>
      <c r="W5" s="285" t="s">
        <v>628</v>
      </c>
      <c r="Y5" s="681">
        <v>12</v>
      </c>
    </row>
    <row r="6" spans="3:25" ht="15">
      <c r="C6" s="293"/>
      <c r="D6" s="294"/>
      <c r="E6" s="292"/>
      <c r="F6" s="281" t="s">
        <v>628</v>
      </c>
      <c r="G6" s="281" t="s">
        <v>628</v>
      </c>
      <c r="I6" s="281" t="s">
        <v>628</v>
      </c>
      <c r="J6" s="287">
        <v>1</v>
      </c>
      <c r="L6" s="292"/>
      <c r="M6" s="281" t="s">
        <v>628</v>
      </c>
      <c r="O6" s="285" t="s">
        <v>628</v>
      </c>
      <c r="P6" s="289"/>
      <c r="Q6" s="292"/>
      <c r="R6" s="281" t="s">
        <v>628</v>
      </c>
      <c r="T6" s="285" t="s">
        <v>628</v>
      </c>
      <c r="U6" s="281" t="s">
        <v>628</v>
      </c>
      <c r="W6" s="285" t="s">
        <v>628</v>
      </c>
      <c r="Y6" s="681">
        <v>40</v>
      </c>
    </row>
    <row r="7" spans="2:25" ht="54.75" customHeight="1">
      <c r="B7" s="1067" t="s">
        <v>94</v>
      </c>
      <c r="C7" s="1068"/>
      <c r="D7" s="1068"/>
      <c r="F7" s="295"/>
      <c r="G7" s="295"/>
      <c r="H7" s="295"/>
      <c r="I7" s="295"/>
      <c r="J7" s="287">
        <v>1</v>
      </c>
      <c r="L7" s="292"/>
      <c r="M7" s="281" t="s">
        <v>628</v>
      </c>
      <c r="O7" s="285" t="s">
        <v>628</v>
      </c>
      <c r="P7" s="289"/>
      <c r="Q7" s="292"/>
      <c r="R7" s="281" t="s">
        <v>628</v>
      </c>
      <c r="T7" s="285" t="s">
        <v>628</v>
      </c>
      <c r="U7" s="281" t="s">
        <v>628</v>
      </c>
      <c r="W7" s="285" t="s">
        <v>628</v>
      </c>
      <c r="Y7" s="681">
        <v>42</v>
      </c>
    </row>
    <row r="8" spans="3:25" ht="15">
      <c r="C8" s="293"/>
      <c r="D8" s="294"/>
      <c r="E8" s="295" t="s">
        <v>629</v>
      </c>
      <c r="F8" s="295" t="s">
        <v>480</v>
      </c>
      <c r="G8" s="295"/>
      <c r="H8" s="295"/>
      <c r="I8" s="295"/>
      <c r="J8" s="287">
        <v>1</v>
      </c>
      <c r="L8" s="292"/>
      <c r="M8" s="281" t="s">
        <v>628</v>
      </c>
      <c r="O8" s="285" t="s">
        <v>628</v>
      </c>
      <c r="P8" s="289"/>
      <c r="Q8" s="292"/>
      <c r="R8" s="281" t="s">
        <v>628</v>
      </c>
      <c r="T8" s="285" t="s">
        <v>628</v>
      </c>
      <c r="U8" s="281" t="s">
        <v>628</v>
      </c>
      <c r="W8" s="285" t="s">
        <v>628</v>
      </c>
      <c r="Y8" s="681"/>
    </row>
    <row r="9" spans="2:25" ht="36.75" customHeight="1">
      <c r="B9" s="1069"/>
      <c r="C9" s="1070"/>
      <c r="D9" s="1070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628</v>
      </c>
      <c r="O9" s="285" t="s">
        <v>628</v>
      </c>
      <c r="P9" s="289"/>
      <c r="Q9" s="292"/>
      <c r="R9" s="281" t="s">
        <v>628</v>
      </c>
      <c r="T9" s="285" t="s">
        <v>628</v>
      </c>
      <c r="U9" s="281" t="s">
        <v>628</v>
      </c>
      <c r="W9" s="285" t="s">
        <v>628</v>
      </c>
      <c r="Y9" s="681"/>
    </row>
    <row r="10" spans="2:25" ht="15">
      <c r="B10" s="297" t="s">
        <v>630</v>
      </c>
      <c r="E10" s="295"/>
      <c r="F10" s="298"/>
      <c r="G10" s="295"/>
      <c r="H10" s="295"/>
      <c r="I10" s="295"/>
      <c r="J10" s="287">
        <v>1</v>
      </c>
      <c r="L10" s="292"/>
      <c r="M10" s="281" t="s">
        <v>628</v>
      </c>
      <c r="O10" s="285" t="s">
        <v>628</v>
      </c>
      <c r="P10" s="289"/>
      <c r="Q10" s="292"/>
      <c r="R10" s="281" t="s">
        <v>628</v>
      </c>
      <c r="T10" s="285" t="s">
        <v>628</v>
      </c>
      <c r="U10" s="281" t="s">
        <v>628</v>
      </c>
      <c r="W10" s="285" t="s">
        <v>628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628</v>
      </c>
      <c r="O11" s="285" t="s">
        <v>628</v>
      </c>
      <c r="P11" s="289"/>
      <c r="Q11" s="292"/>
      <c r="R11" s="281" t="s">
        <v>628</v>
      </c>
      <c r="T11" s="285" t="s">
        <v>628</v>
      </c>
      <c r="U11" s="281" t="s">
        <v>628</v>
      </c>
      <c r="W11" s="285" t="s">
        <v>628</v>
      </c>
      <c r="Y11" s="681"/>
    </row>
    <row r="12" spans="2:25" ht="39" customHeight="1" thickBot="1" thickTop="1">
      <c r="B12" s="1069" t="s">
        <v>1067</v>
      </c>
      <c r="C12" s="1070"/>
      <c r="D12" s="1070"/>
      <c r="E12" s="295" t="s">
        <v>631</v>
      </c>
      <c r="F12" s="299" t="s">
        <v>1068</v>
      </c>
      <c r="G12" s="295"/>
      <c r="H12" s="295"/>
      <c r="I12" s="295"/>
      <c r="J12" s="287">
        <v>1</v>
      </c>
      <c r="L12" s="292"/>
      <c r="M12" s="281" t="s">
        <v>628</v>
      </c>
      <c r="O12" s="285" t="s">
        <v>628</v>
      </c>
      <c r="P12" s="289"/>
      <c r="Q12" s="292"/>
      <c r="R12" s="281" t="s">
        <v>628</v>
      </c>
      <c r="T12" s="285" t="s">
        <v>628</v>
      </c>
      <c r="U12" s="281" t="s">
        <v>628</v>
      </c>
      <c r="W12" s="285" t="s">
        <v>628</v>
      </c>
      <c r="Y12" s="681"/>
    </row>
    <row r="13" spans="2:25" ht="15.75" thickTop="1">
      <c r="B13" s="297" t="s">
        <v>632</v>
      </c>
      <c r="E13" s="300" t="s">
        <v>633</v>
      </c>
      <c r="F13" s="301" t="s">
        <v>628</v>
      </c>
      <c r="G13" s="301" t="s">
        <v>628</v>
      </c>
      <c r="H13" s="301"/>
      <c r="I13" s="301" t="s">
        <v>628</v>
      </c>
      <c r="J13" s="287">
        <v>1</v>
      </c>
      <c r="L13" s="292"/>
      <c r="M13" s="281" t="s">
        <v>628</v>
      </c>
      <c r="O13" s="285" t="s">
        <v>628</v>
      </c>
      <c r="P13" s="289"/>
      <c r="Q13" s="292"/>
      <c r="R13" s="281" t="s">
        <v>628</v>
      </c>
      <c r="T13" s="285" t="s">
        <v>628</v>
      </c>
      <c r="U13" s="281" t="s">
        <v>628</v>
      </c>
      <c r="W13" s="285" t="s">
        <v>628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209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210</v>
      </c>
      <c r="E17" s="991" t="s">
        <v>292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634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635</v>
      </c>
      <c r="E19" s="951" t="s">
        <v>636</v>
      </c>
      <c r="F19" s="1106" t="s">
        <v>637</v>
      </c>
      <c r="G19" s="1107"/>
      <c r="H19" s="1107"/>
      <c r="I19" s="1108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538</v>
      </c>
      <c r="C20" s="309" t="s">
        <v>638</v>
      </c>
      <c r="D20" s="167" t="s">
        <v>639</v>
      </c>
      <c r="E20" s="988">
        <v>2013</v>
      </c>
      <c r="F20" s="989" t="s">
        <v>288</v>
      </c>
      <c r="G20" s="989" t="s">
        <v>289</v>
      </c>
      <c r="H20" s="989" t="s">
        <v>290</v>
      </c>
      <c r="I20" s="990" t="s">
        <v>179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640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71" t="s">
        <v>641</v>
      </c>
      <c r="D22" s="1071"/>
      <c r="E22" s="992">
        <f>SUM(E23:E27)</f>
        <v>0</v>
      </c>
      <c r="F22" s="992">
        <f>SUM(F23:F27)</f>
        <v>0</v>
      </c>
      <c r="G22" s="992">
        <f>SUM(G23:G27)</f>
        <v>0</v>
      </c>
      <c r="H22" s="992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642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643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644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119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265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73" t="s">
        <v>645</v>
      </c>
      <c r="D28" s="1073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646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647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648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649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74" t="s">
        <v>650</v>
      </c>
      <c r="D33" s="1074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651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652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653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654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266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655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72" t="s">
        <v>656</v>
      </c>
      <c r="D40" s="1072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657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658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659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660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73" t="s">
        <v>661</v>
      </c>
      <c r="D45" s="1073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662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663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664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665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666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72" t="s">
        <v>667</v>
      </c>
      <c r="D51" s="1072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668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669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670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671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672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73" t="s">
        <v>673</v>
      </c>
      <c r="D57" s="1073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674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675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73" t="s">
        <v>676</v>
      </c>
      <c r="D60" s="1073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677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678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73" t="s">
        <v>679</v>
      </c>
      <c r="D63" s="1073"/>
      <c r="E63" s="993"/>
      <c r="F63" s="994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72" t="s">
        <v>680</v>
      </c>
      <c r="D64" s="1072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681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682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683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684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685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686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58" t="s">
        <v>687</v>
      </c>
      <c r="D72" s="1058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58" t="s">
        <v>688</v>
      </c>
      <c r="D73" s="1058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58" t="s">
        <v>689</v>
      </c>
      <c r="D74" s="1058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690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72" t="s">
        <v>691</v>
      </c>
      <c r="D76" s="1072"/>
      <c r="E76" s="645">
        <f>SUM(E77:E90)</f>
        <v>22</v>
      </c>
      <c r="F76" s="410">
        <f>SUM(F77:F90)</f>
        <v>0</v>
      </c>
      <c r="G76" s="325">
        <f>SUM(G77:G90)</f>
        <v>22</v>
      </c>
      <c r="H76" s="325">
        <f>SUM(H77:H90)</f>
        <v>0</v>
      </c>
      <c r="I76" s="325">
        <f>SUM(I77:I90)</f>
        <v>22</v>
      </c>
      <c r="J76" s="954">
        <f t="shared" si="0"/>
        <v>1</v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692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693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694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695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696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697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698</v>
      </c>
      <c r="E83" s="625">
        <v>22</v>
      </c>
      <c r="F83" s="627">
        <v>0</v>
      </c>
      <c r="G83" s="318">
        <v>22</v>
      </c>
      <c r="H83" s="856"/>
      <c r="I83" s="856">
        <f t="shared" si="2"/>
        <v>22</v>
      </c>
      <c r="J83" s="954">
        <f t="shared" si="0"/>
        <v>1</v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699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700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701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702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703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704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705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76" t="s">
        <v>706</v>
      </c>
      <c r="D91" s="1076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707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708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75" t="s">
        <v>709</v>
      </c>
      <c r="D94" s="1075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72" t="s">
        <v>710</v>
      </c>
      <c r="D95" s="1072"/>
      <c r="E95" s="645">
        <f>SUM(E96:E108)</f>
        <v>2182</v>
      </c>
      <c r="F95" s="410">
        <f>SUM(F96:F108)</f>
        <v>0</v>
      </c>
      <c r="G95" s="325">
        <f>SUM(G96:G108)</f>
        <v>2182</v>
      </c>
      <c r="H95" s="325">
        <f>SUM(H96:H108)</f>
        <v>0</v>
      </c>
      <c r="I95" s="325">
        <f>SUM(I96:I108)</f>
        <v>2182</v>
      </c>
      <c r="J95" s="954">
        <f t="shared" si="3"/>
        <v>1</v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711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712</v>
      </c>
      <c r="D97" s="172" t="s">
        <v>713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714</v>
      </c>
      <c r="D98" s="172" t="s">
        <v>715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716</v>
      </c>
      <c r="E99" s="625">
        <v>2182</v>
      </c>
      <c r="F99" s="323"/>
      <c r="G99" s="318">
        <v>2182</v>
      </c>
      <c r="H99" s="856"/>
      <c r="I99" s="856">
        <f t="shared" si="4"/>
        <v>2182</v>
      </c>
      <c r="J99" s="954">
        <f t="shared" si="3"/>
        <v>1</v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717</v>
      </c>
      <c r="D100" s="172" t="s">
        <v>718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719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720</v>
      </c>
      <c r="D102" s="172" t="s">
        <v>721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722</v>
      </c>
      <c r="D103" s="172" t="s">
        <v>723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724</v>
      </c>
      <c r="D104" s="172" t="s">
        <v>725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726</v>
      </c>
      <c r="D105" s="172" t="s">
        <v>727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728</v>
      </c>
      <c r="D106" s="172" t="s">
        <v>729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730</v>
      </c>
      <c r="D107" s="192" t="s">
        <v>731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732</v>
      </c>
      <c r="D108" s="193" t="s">
        <v>733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73" t="s">
        <v>734</v>
      </c>
      <c r="D109" s="1073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735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736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737</v>
      </c>
      <c r="E112" s="995"/>
      <c r="F112" s="995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72" t="s">
        <v>738</v>
      </c>
      <c r="D113" s="1072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739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740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741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98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742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73" t="s">
        <v>743</v>
      </c>
      <c r="D119" s="1073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744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745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746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747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748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749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750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751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752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753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754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755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756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757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758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77" t="s">
        <v>759</v>
      </c>
      <c r="D135" s="1077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58" t="s">
        <v>760</v>
      </c>
      <c r="D136" s="1058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761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762</v>
      </c>
      <c r="C138" s="1072" t="s">
        <v>763</v>
      </c>
      <c r="D138" s="1072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764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765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73" t="s">
        <v>766</v>
      </c>
      <c r="D141" s="1073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767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768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769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770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771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772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773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774</v>
      </c>
      <c r="E149" s="638"/>
      <c r="F149" s="637"/>
      <c r="G149" s="350"/>
      <c r="H149" s="996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775</v>
      </c>
      <c r="D150" s="352" t="s">
        <v>776</v>
      </c>
      <c r="E150" s="353">
        <f>SUM(E22,E28,E33,E40,E45,E51,E57,E60,E64,E73,E74,E76,E91,E94,E95,E109,E113,E119,E135,E136,E72,E138,E141,E124,E63)</f>
        <v>2204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2204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2204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55" s="1061"/>
      <c r="D155" s="1061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629</v>
      </c>
      <c r="F156" s="356" t="s">
        <v>480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60">
        <f>$B$9</f>
        <v>0</v>
      </c>
      <c r="C157" s="1061"/>
      <c r="D157" s="1061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630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60" t="str">
        <f>$B$12</f>
        <v>Симеоновград</v>
      </c>
      <c r="C160" s="1061"/>
      <c r="D160" s="1061"/>
      <c r="E160" s="355" t="s">
        <v>631</v>
      </c>
      <c r="F160" s="362" t="str">
        <f>$F$12</f>
        <v>7607</v>
      </c>
      <c r="G160" s="355"/>
      <c r="H160" s="361"/>
      <c r="I160" s="361"/>
      <c r="J160" s="287">
        <v>1</v>
      </c>
      <c r="K160" s="288"/>
      <c r="L160" s="1060"/>
      <c r="M160" s="1061"/>
      <c r="N160" s="1061"/>
      <c r="O160" s="361"/>
      <c r="P160" s="289"/>
      <c r="Q160" s="1060"/>
      <c r="R160" s="1061"/>
      <c r="S160" s="1061"/>
      <c r="T160" s="361"/>
      <c r="W160" s="361"/>
    </row>
    <row r="161" spans="2:23" s="293" customFormat="1" ht="16.5" thickBot="1" thickTop="1">
      <c r="B161" s="297" t="s">
        <v>632</v>
      </c>
      <c r="C161" s="281"/>
      <c r="D161" s="282"/>
      <c r="E161" s="360" t="s">
        <v>633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210</v>
      </c>
      <c r="E162" s="362" t="str">
        <f>$E$17</f>
        <v>98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634</v>
      </c>
      <c r="J163" s="287">
        <v>1</v>
      </c>
      <c r="K163" s="288"/>
      <c r="L163" s="363" t="s">
        <v>120</v>
      </c>
      <c r="M163" s="355"/>
      <c r="N163" s="361"/>
      <c r="O163" s="364" t="s">
        <v>634</v>
      </c>
      <c r="P163" s="289"/>
      <c r="Q163" s="365" t="s">
        <v>121</v>
      </c>
      <c r="R163" s="366"/>
      <c r="S163" s="367"/>
      <c r="T163" s="368"/>
      <c r="U163" s="366"/>
      <c r="V163" s="367"/>
      <c r="W163" s="368" t="s">
        <v>634</v>
      </c>
    </row>
    <row r="164" spans="2:24" s="293" customFormat="1" ht="31.5" customHeight="1" thickBot="1">
      <c r="B164" s="369" t="s">
        <v>538</v>
      </c>
      <c r="C164" s="306" t="s">
        <v>777</v>
      </c>
      <c r="D164" s="370" t="s">
        <v>778</v>
      </c>
      <c r="E164" s="371" t="s">
        <v>636</v>
      </c>
      <c r="F164" s="372" t="s">
        <v>637</v>
      </c>
      <c r="G164" s="372" t="s">
        <v>637</v>
      </c>
      <c r="H164" s="905" t="s">
        <v>637</v>
      </c>
      <c r="I164" s="905" t="s">
        <v>637</v>
      </c>
      <c r="J164" s="287">
        <v>1</v>
      </c>
      <c r="K164" s="288"/>
      <c r="L164" s="1080" t="s">
        <v>122</v>
      </c>
      <c r="M164" s="1080" t="s">
        <v>123</v>
      </c>
      <c r="N164" s="1062" t="s">
        <v>124</v>
      </c>
      <c r="O164" s="1062" t="s">
        <v>125</v>
      </c>
      <c r="P164" s="288"/>
      <c r="Q164" s="1062" t="s">
        <v>126</v>
      </c>
      <c r="R164" s="1062" t="s">
        <v>127</v>
      </c>
      <c r="S164" s="1062" t="s">
        <v>128</v>
      </c>
      <c r="T164" s="1062" t="s">
        <v>129</v>
      </c>
      <c r="U164" s="373" t="s">
        <v>130</v>
      </c>
      <c r="V164" s="373"/>
      <c r="W164" s="374"/>
      <c r="X164" s="1078" t="s">
        <v>131</v>
      </c>
    </row>
    <row r="165" spans="2:24" s="293" customFormat="1" ht="44.25" customHeight="1" thickBot="1">
      <c r="B165" s="376"/>
      <c r="C165" s="310" t="s">
        <v>779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7" t="s">
        <v>290</v>
      </c>
      <c r="I165" s="997" t="str">
        <f>+I20</f>
        <v>Общо</v>
      </c>
      <c r="J165" s="287">
        <v>1</v>
      </c>
      <c r="K165" s="288"/>
      <c r="L165" s="1081"/>
      <c r="M165" s="1081"/>
      <c r="N165" s="1082"/>
      <c r="O165" s="1082"/>
      <c r="P165" s="288"/>
      <c r="Q165" s="1083"/>
      <c r="R165" s="1083"/>
      <c r="S165" s="1083"/>
      <c r="T165" s="1083"/>
      <c r="U165" s="378">
        <v>2013</v>
      </c>
      <c r="V165" s="378">
        <v>2014</v>
      </c>
      <c r="W165" s="378" t="s">
        <v>132</v>
      </c>
      <c r="X165" s="1079"/>
    </row>
    <row r="166" spans="2:24" s="293" customFormat="1" ht="18.75" thickBot="1">
      <c r="B166" s="379"/>
      <c r="C166" s="380"/>
      <c r="D166" s="381" t="s">
        <v>780</v>
      </c>
      <c r="E166" s="382" t="s">
        <v>133</v>
      </c>
      <c r="F166" s="382" t="s">
        <v>134</v>
      </c>
      <c r="G166" s="382" t="s">
        <v>211</v>
      </c>
      <c r="H166" s="907" t="s">
        <v>212</v>
      </c>
      <c r="I166" s="907" t="s">
        <v>146</v>
      </c>
      <c r="J166" s="287">
        <v>1</v>
      </c>
      <c r="K166" s="288"/>
      <c r="L166" s="383" t="s">
        <v>135</v>
      </c>
      <c r="M166" s="383" t="s">
        <v>136</v>
      </c>
      <c r="N166" s="384" t="s">
        <v>137</v>
      </c>
      <c r="O166" s="384" t="s">
        <v>138</v>
      </c>
      <c r="P166" s="288"/>
      <c r="Q166" s="385" t="s">
        <v>139</v>
      </c>
      <c r="R166" s="385" t="s">
        <v>140</v>
      </c>
      <c r="S166" s="385" t="s">
        <v>141</v>
      </c>
      <c r="T166" s="385" t="s">
        <v>142</v>
      </c>
      <c r="U166" s="385" t="s">
        <v>143</v>
      </c>
      <c r="V166" s="385" t="s">
        <v>144</v>
      </c>
      <c r="W166" s="385" t="s">
        <v>145</v>
      </c>
      <c r="X166" s="386" t="s">
        <v>146</v>
      </c>
    </row>
    <row r="167" spans="2:24" s="293" customFormat="1" ht="78.75" customHeight="1" thickBot="1">
      <c r="B167" s="387"/>
      <c r="C167" s="388" t="s">
        <v>781</v>
      </c>
      <c r="D167" s="387" t="s">
        <v>782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147</v>
      </c>
      <c r="M167" s="390" t="s">
        <v>147</v>
      </c>
      <c r="N167" s="390" t="s">
        <v>148</v>
      </c>
      <c r="O167" s="390" t="s">
        <v>149</v>
      </c>
      <c r="P167" s="391"/>
      <c r="Q167" s="390" t="s">
        <v>147</v>
      </c>
      <c r="R167" s="390" t="s">
        <v>147</v>
      </c>
      <c r="S167" s="390" t="s">
        <v>150</v>
      </c>
      <c r="T167" s="390" t="s">
        <v>151</v>
      </c>
      <c r="U167" s="390" t="s">
        <v>147</v>
      </c>
      <c r="V167" s="390" t="s">
        <v>147</v>
      </c>
      <c r="W167" s="390" t="s">
        <v>147</v>
      </c>
      <c r="X167" s="392" t="s">
        <v>152</v>
      </c>
    </row>
    <row r="168" spans="2:24" s="293" customFormat="1" ht="18.75" thickBot="1">
      <c r="B168" s="308"/>
      <c r="C168" s="393">
        <v>9999</v>
      </c>
      <c r="D168" s="387" t="s">
        <v>783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55" t="s">
        <v>784</v>
      </c>
      <c r="D170" s="1056"/>
      <c r="E170" s="643">
        <f>SUMIF($B$581:$B$12458,$B170,E$581:E$12458)</f>
        <v>157607</v>
      </c>
      <c r="F170" s="402">
        <f>SUMIF($B$581:$B$12458,$B170,F$581:F$12458)</f>
        <v>149989</v>
      </c>
      <c r="G170" s="402">
        <f>SUMIF($B$581:$B$12458,$B170,G$581:G$12458)</f>
        <v>935</v>
      </c>
      <c r="H170" s="402">
        <f>SUMIF($B$581:$B$12458,$B170,H$581:H$12458)</f>
        <v>0</v>
      </c>
      <c r="I170" s="402">
        <f>SUMIF($B$581:$B$12458,$B170,I$581:I$12458)</f>
        <v>150924</v>
      </c>
      <c r="J170" s="954">
        <f aca="true" t="shared" si="7" ref="J170:J233">(IF($E170&lt;&gt;0,$J$2,IF($I170&lt;&gt;0,$J$2,"")))</f>
        <v>1</v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150924</v>
      </c>
      <c r="O170" s="404">
        <f>SUMIF($B$581:$B$12458,$B170,O$581:O$12458)</f>
        <v>-150924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785</v>
      </c>
      <c r="E171" s="644">
        <f aca="true" t="shared" si="9" ref="E171:I172">SUMIF($C$581:$C$12458,$C171,E$581:E$12458)</f>
        <v>156672</v>
      </c>
      <c r="F171" s="323">
        <f t="shared" si="9"/>
        <v>149989</v>
      </c>
      <c r="G171" s="323">
        <f t="shared" si="9"/>
        <v>0</v>
      </c>
      <c r="H171" s="323">
        <f t="shared" si="9"/>
        <v>0</v>
      </c>
      <c r="I171" s="323">
        <f t="shared" si="9"/>
        <v>149989</v>
      </c>
      <c r="J171" s="954">
        <f t="shared" si="7"/>
        <v>1</v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149989</v>
      </c>
      <c r="O171" s="408">
        <f t="shared" si="10"/>
        <v>-149989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786</v>
      </c>
      <c r="E172" s="644">
        <f t="shared" si="9"/>
        <v>935</v>
      </c>
      <c r="F172" s="323">
        <f t="shared" si="9"/>
        <v>0</v>
      </c>
      <c r="G172" s="323">
        <f t="shared" si="9"/>
        <v>935</v>
      </c>
      <c r="H172" s="323">
        <f t="shared" si="9"/>
        <v>0</v>
      </c>
      <c r="I172" s="323">
        <f t="shared" si="9"/>
        <v>935</v>
      </c>
      <c r="J172" s="954">
        <f t="shared" si="7"/>
        <v>1</v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935</v>
      </c>
      <c r="O172" s="408">
        <f t="shared" si="10"/>
        <v>-935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57" t="s">
        <v>787</v>
      </c>
      <c r="D173" s="1057"/>
      <c r="E173" s="645">
        <f>SUMIF($B$581:$B$12458,$B173,E$581:E$12458)</f>
        <v>751138</v>
      </c>
      <c r="F173" s="410">
        <f>SUMIF($B$581:$B$12458,$B173,F$581:F$12458)</f>
        <v>684790</v>
      </c>
      <c r="G173" s="410">
        <f>SUMIF($B$581:$B$12458,$B173,G$581:G$12458)</f>
        <v>58507</v>
      </c>
      <c r="H173" s="410">
        <f>SUMIF($B$581:$B$12458,$B173,H$581:H$12458)</f>
        <v>0</v>
      </c>
      <c r="I173" s="410">
        <f>SUMIF($B$581:$B$12458,$B173,I$581:I$12458)</f>
        <v>743297</v>
      </c>
      <c r="J173" s="954">
        <f t="shared" si="7"/>
        <v>1</v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743297</v>
      </c>
      <c r="O173" s="412">
        <f>SUMIF($B$581:$B$12458,$B173,O$581:O$12458)</f>
        <v>-743297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788</v>
      </c>
      <c r="E174" s="644">
        <f aca="true" t="shared" si="14" ref="E174:I178">SUMIF($C$581:$C$12458,$C174,E$581:E$12458)</f>
        <v>719289</v>
      </c>
      <c r="F174" s="323">
        <f t="shared" si="14"/>
        <v>658942</v>
      </c>
      <c r="G174" s="323">
        <f t="shared" si="14"/>
        <v>54861</v>
      </c>
      <c r="H174" s="323">
        <f t="shared" si="14"/>
        <v>0</v>
      </c>
      <c r="I174" s="323">
        <f t="shared" si="14"/>
        <v>713803</v>
      </c>
      <c r="J174" s="954">
        <f t="shared" si="7"/>
        <v>1</v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713803</v>
      </c>
      <c r="O174" s="408">
        <f t="shared" si="15"/>
        <v>-713803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789</v>
      </c>
      <c r="E175" s="644">
        <f t="shared" si="14"/>
        <v>31849</v>
      </c>
      <c r="F175" s="323">
        <f t="shared" si="14"/>
        <v>25848</v>
      </c>
      <c r="G175" s="323">
        <f t="shared" si="14"/>
        <v>3646</v>
      </c>
      <c r="H175" s="323">
        <f t="shared" si="14"/>
        <v>0</v>
      </c>
      <c r="I175" s="323">
        <f t="shared" si="14"/>
        <v>29494</v>
      </c>
      <c r="J175" s="954">
        <f t="shared" si="7"/>
        <v>1</v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29494</v>
      </c>
      <c r="O175" s="408">
        <f t="shared" si="15"/>
        <v>-29494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790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791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792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58" t="s">
        <v>793</v>
      </c>
      <c r="D179" s="1058"/>
      <c r="E179" s="645">
        <f>SUMIF($B$581:$B$12458,$B179,E$581:E$12458)</f>
        <v>169064</v>
      </c>
      <c r="F179" s="410">
        <f>SUMIF($B$581:$B$12458,$B179,F$581:F$12458)</f>
        <v>155402</v>
      </c>
      <c r="G179" s="410">
        <f>SUMIF($B$581:$B$12458,$B179,G$581:G$12458)</f>
        <v>10515</v>
      </c>
      <c r="H179" s="410">
        <f>SUMIF($B$581:$B$12458,$B179,H$581:H$12458)</f>
        <v>0</v>
      </c>
      <c r="I179" s="410">
        <f>SUMIF($B$581:$B$12458,$B179,I$581:I$12458)</f>
        <v>165917</v>
      </c>
      <c r="J179" s="954">
        <f t="shared" si="7"/>
        <v>1</v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165917</v>
      </c>
      <c r="O179" s="412">
        <f>SUMIF($B$581:$B$12458,$B179,O$581:O$12458)</f>
        <v>-165917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794</v>
      </c>
      <c r="E180" s="644">
        <f aca="true" t="shared" si="18" ref="E180:I184">SUMIF($C$581:$C$12458,$C180,E$581:E$12458)</f>
        <v>100914</v>
      </c>
      <c r="F180" s="323">
        <f t="shared" si="18"/>
        <v>92622</v>
      </c>
      <c r="G180" s="323">
        <f t="shared" si="18"/>
        <v>6637</v>
      </c>
      <c r="H180" s="323">
        <f t="shared" si="18"/>
        <v>0</v>
      </c>
      <c r="I180" s="323">
        <f t="shared" si="18"/>
        <v>99259</v>
      </c>
      <c r="J180" s="954">
        <f t="shared" si="7"/>
        <v>1</v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99259</v>
      </c>
      <c r="O180" s="408">
        <f t="shared" si="19"/>
        <v>-99259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795</v>
      </c>
      <c r="E181" s="644">
        <f t="shared" si="18"/>
        <v>6485</v>
      </c>
      <c r="F181" s="323">
        <f t="shared" si="18"/>
        <v>6076</v>
      </c>
      <c r="G181" s="323">
        <f t="shared" si="18"/>
        <v>0</v>
      </c>
      <c r="H181" s="323">
        <f t="shared" si="18"/>
        <v>0</v>
      </c>
      <c r="I181" s="323">
        <f t="shared" si="18"/>
        <v>6076</v>
      </c>
      <c r="J181" s="954">
        <f t="shared" si="7"/>
        <v>1</v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6076</v>
      </c>
      <c r="O181" s="408">
        <f t="shared" si="19"/>
        <v>-6076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796</v>
      </c>
      <c r="E182" s="644">
        <f t="shared" si="18"/>
        <v>43794</v>
      </c>
      <c r="F182" s="323">
        <f t="shared" si="18"/>
        <v>40273</v>
      </c>
      <c r="G182" s="323">
        <f t="shared" si="18"/>
        <v>2841</v>
      </c>
      <c r="H182" s="323">
        <f t="shared" si="18"/>
        <v>0</v>
      </c>
      <c r="I182" s="323">
        <f t="shared" si="18"/>
        <v>43114</v>
      </c>
      <c r="J182" s="954">
        <f t="shared" si="7"/>
        <v>1</v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43114</v>
      </c>
      <c r="O182" s="408">
        <f t="shared" si="19"/>
        <v>-43114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797</v>
      </c>
      <c r="E183" s="644">
        <f t="shared" si="18"/>
        <v>17871</v>
      </c>
      <c r="F183" s="323">
        <f t="shared" si="18"/>
        <v>16431</v>
      </c>
      <c r="G183" s="323">
        <f t="shared" si="18"/>
        <v>1037</v>
      </c>
      <c r="H183" s="323">
        <f t="shared" si="18"/>
        <v>0</v>
      </c>
      <c r="I183" s="323">
        <f t="shared" si="18"/>
        <v>17468</v>
      </c>
      <c r="J183" s="954">
        <f t="shared" si="7"/>
        <v>1</v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17468</v>
      </c>
      <c r="O183" s="408">
        <f t="shared" si="19"/>
        <v>-17468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798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84" t="s">
        <v>799</v>
      </c>
      <c r="D185" s="1085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59" t="s">
        <v>800</v>
      </c>
      <c r="D186" s="1059"/>
      <c r="E186" s="645">
        <f t="shared" si="21"/>
        <v>134365</v>
      </c>
      <c r="F186" s="410">
        <f t="shared" si="21"/>
        <v>39472</v>
      </c>
      <c r="G186" s="410">
        <f t="shared" si="21"/>
        <v>5733</v>
      </c>
      <c r="H186" s="410">
        <f t="shared" si="21"/>
        <v>0</v>
      </c>
      <c r="I186" s="410">
        <f t="shared" si="21"/>
        <v>45205</v>
      </c>
      <c r="J186" s="954">
        <f t="shared" si="7"/>
        <v>1</v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45205</v>
      </c>
      <c r="O186" s="412">
        <f t="shared" si="22"/>
        <v>-45205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45205</v>
      </c>
      <c r="T186" s="411">
        <f t="shared" si="23"/>
        <v>-45205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-45205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801</v>
      </c>
      <c r="E187" s="644">
        <f aca="true" t="shared" si="24" ref="E187:I204">SUMIF($C$581:$C$12458,$C187,E$581:E$12458)</f>
        <v>22491</v>
      </c>
      <c r="F187" s="323">
        <f t="shared" si="24"/>
        <v>21611</v>
      </c>
      <c r="G187" s="323">
        <f t="shared" si="24"/>
        <v>0</v>
      </c>
      <c r="H187" s="323">
        <f t="shared" si="24"/>
        <v>0</v>
      </c>
      <c r="I187" s="323">
        <f t="shared" si="24"/>
        <v>21611</v>
      </c>
      <c r="J187" s="954">
        <f t="shared" si="7"/>
        <v>1</v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21611</v>
      </c>
      <c r="O187" s="408">
        <f t="shared" si="25"/>
        <v>-21611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21611</v>
      </c>
      <c r="T187" s="407">
        <f t="shared" si="26"/>
        <v>-21611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-21611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802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803</v>
      </c>
      <c r="E189" s="644">
        <f t="shared" si="24"/>
        <v>454</v>
      </c>
      <c r="F189" s="323">
        <f t="shared" si="24"/>
        <v>0</v>
      </c>
      <c r="G189" s="323">
        <f t="shared" si="24"/>
        <v>454</v>
      </c>
      <c r="H189" s="323">
        <f t="shared" si="24"/>
        <v>0</v>
      </c>
      <c r="I189" s="323">
        <f t="shared" si="24"/>
        <v>454</v>
      </c>
      <c r="J189" s="954">
        <f t="shared" si="7"/>
        <v>1</v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454</v>
      </c>
      <c r="O189" s="408">
        <f t="shared" si="25"/>
        <v>-454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454</v>
      </c>
      <c r="T189" s="407">
        <f t="shared" si="26"/>
        <v>-454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-454</v>
      </c>
    </row>
    <row r="190" spans="1:24" ht="18.75" thickBot="1">
      <c r="A190" s="336">
        <v>145</v>
      </c>
      <c r="B190" s="169"/>
      <c r="C190" s="170">
        <v>1014</v>
      </c>
      <c r="D190" s="181" t="s">
        <v>804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805</v>
      </c>
      <c r="E191" s="644">
        <f t="shared" si="24"/>
        <v>6302</v>
      </c>
      <c r="F191" s="323">
        <f t="shared" si="24"/>
        <v>383</v>
      </c>
      <c r="G191" s="323">
        <f t="shared" si="24"/>
        <v>5127</v>
      </c>
      <c r="H191" s="323">
        <f t="shared" si="24"/>
        <v>0</v>
      </c>
      <c r="I191" s="323">
        <f t="shared" si="24"/>
        <v>5510</v>
      </c>
      <c r="J191" s="954">
        <f t="shared" si="7"/>
        <v>1</v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5510</v>
      </c>
      <c r="O191" s="408">
        <f t="shared" si="25"/>
        <v>-5510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5510</v>
      </c>
      <c r="T191" s="407">
        <f t="shared" si="26"/>
        <v>-5510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-5510</v>
      </c>
    </row>
    <row r="192" spans="1:24" ht="18.75" thickBot="1">
      <c r="A192" s="336">
        <v>155</v>
      </c>
      <c r="B192" s="169"/>
      <c r="C192" s="170">
        <v>1016</v>
      </c>
      <c r="D192" s="181" t="s">
        <v>806</v>
      </c>
      <c r="E192" s="644">
        <f t="shared" si="24"/>
        <v>18726</v>
      </c>
      <c r="F192" s="323">
        <f t="shared" si="24"/>
        <v>17478</v>
      </c>
      <c r="G192" s="323">
        <f t="shared" si="24"/>
        <v>101</v>
      </c>
      <c r="H192" s="323">
        <f t="shared" si="24"/>
        <v>0</v>
      </c>
      <c r="I192" s="323">
        <f t="shared" si="24"/>
        <v>17579</v>
      </c>
      <c r="J192" s="954">
        <f t="shared" si="7"/>
        <v>1</v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17579</v>
      </c>
      <c r="O192" s="408">
        <f t="shared" si="25"/>
        <v>-17579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17579</v>
      </c>
      <c r="T192" s="407">
        <f t="shared" si="26"/>
        <v>-17579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-17579</v>
      </c>
    </row>
    <row r="193" spans="1:24" ht="18.75" thickBot="1">
      <c r="A193" s="336">
        <v>160</v>
      </c>
      <c r="B193" s="174"/>
      <c r="C193" s="210">
        <v>1020</v>
      </c>
      <c r="D193" s="211" t="s">
        <v>807</v>
      </c>
      <c r="E193" s="644">
        <f t="shared" si="24"/>
        <v>59861</v>
      </c>
      <c r="F193" s="323">
        <f t="shared" si="24"/>
        <v>0</v>
      </c>
      <c r="G193" s="323">
        <f t="shared" si="24"/>
        <v>51</v>
      </c>
      <c r="H193" s="323">
        <f t="shared" si="24"/>
        <v>0</v>
      </c>
      <c r="I193" s="323">
        <f t="shared" si="24"/>
        <v>51</v>
      </c>
      <c r="J193" s="954">
        <f t="shared" si="7"/>
        <v>1</v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51</v>
      </c>
      <c r="O193" s="408">
        <f t="shared" si="25"/>
        <v>-51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51</v>
      </c>
      <c r="T193" s="407">
        <f t="shared" si="26"/>
        <v>-51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-51</v>
      </c>
    </row>
    <row r="194" spans="1:24" ht="18.75" thickBot="1">
      <c r="A194" s="336">
        <v>165</v>
      </c>
      <c r="B194" s="169"/>
      <c r="C194" s="170">
        <v>1030</v>
      </c>
      <c r="D194" s="181" t="s">
        <v>808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809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810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811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812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813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814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815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816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817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818</v>
      </c>
      <c r="E204" s="644">
        <f t="shared" si="24"/>
        <v>26531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  <v>1</v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43" t="s">
        <v>267</v>
      </c>
      <c r="D205" s="1043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819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820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821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822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823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43" t="s">
        <v>824</v>
      </c>
      <c r="D211" s="1043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825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826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827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43" t="s">
        <v>828</v>
      </c>
      <c r="D215" s="1043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1" t="s">
        <v>829</v>
      </c>
      <c r="D216" s="1052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46" t="s">
        <v>830</v>
      </c>
      <c r="D217" s="1047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46" t="s">
        <v>831</v>
      </c>
      <c r="D218" s="1047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39" t="s">
        <v>832</v>
      </c>
      <c r="D219" s="1039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833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834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835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836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837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838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839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840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841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842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843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844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845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846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45" t="s">
        <v>847</v>
      </c>
      <c r="D234" s="1045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45" t="s">
        <v>848</v>
      </c>
      <c r="D235" s="1045"/>
      <c r="E235" s="645">
        <f t="shared" si="47"/>
        <v>15936</v>
      </c>
      <c r="F235" s="410">
        <f t="shared" si="47"/>
        <v>14985</v>
      </c>
      <c r="G235" s="410">
        <f t="shared" si="47"/>
        <v>0</v>
      </c>
      <c r="H235" s="410">
        <f t="shared" si="47"/>
        <v>0</v>
      </c>
      <c r="I235" s="410">
        <f t="shared" si="47"/>
        <v>14985</v>
      </c>
      <c r="J235" s="954">
        <f t="shared" si="48"/>
        <v>1</v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14985</v>
      </c>
      <c r="O235" s="412">
        <f t="shared" si="49"/>
        <v>-14985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45" t="s">
        <v>849</v>
      </c>
      <c r="D236" s="1045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39" t="s">
        <v>850</v>
      </c>
      <c r="D237" s="1039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851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852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853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854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855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856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43" t="s">
        <v>857</v>
      </c>
      <c r="D244" s="1043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858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859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860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44" t="s">
        <v>861</v>
      </c>
      <c r="D248" s="1044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45" t="s">
        <v>153</v>
      </c>
      <c r="D249" s="1045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46" t="s">
        <v>862</v>
      </c>
      <c r="D250" s="1047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39" t="s">
        <v>863</v>
      </c>
      <c r="D251" s="1039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864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865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38" t="s">
        <v>866</v>
      </c>
      <c r="D254" s="1038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8.75" thickBot="1">
      <c r="A255" s="335">
        <v>710</v>
      </c>
      <c r="B255" s="222">
        <v>5200</v>
      </c>
      <c r="C255" s="1048" t="s">
        <v>867</v>
      </c>
      <c r="D255" s="1048"/>
      <c r="E255" s="645">
        <f t="shared" si="64"/>
        <v>3000</v>
      </c>
      <c r="F255" s="410">
        <f t="shared" si="64"/>
        <v>0</v>
      </c>
      <c r="G255" s="410">
        <f t="shared" si="64"/>
        <v>3000</v>
      </c>
      <c r="H255" s="410">
        <f t="shared" si="64"/>
        <v>0</v>
      </c>
      <c r="I255" s="410">
        <f t="shared" si="64"/>
        <v>3000</v>
      </c>
      <c r="J255" s="954">
        <f t="shared" si="48"/>
        <v>1</v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3000</v>
      </c>
      <c r="O255" s="431">
        <f t="shared" si="65"/>
        <v>-3000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3000</v>
      </c>
      <c r="T255" s="430">
        <f t="shared" si="66"/>
        <v>-3000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-3000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868</v>
      </c>
      <c r="E256" s="644">
        <f aca="true" t="shared" si="67" ref="E256:I262">SUMIF($C$581:$C$12458,$C256,E$581:E$12458)</f>
        <v>1200</v>
      </c>
      <c r="F256" s="323">
        <f t="shared" si="67"/>
        <v>0</v>
      </c>
      <c r="G256" s="323">
        <f t="shared" si="67"/>
        <v>1200</v>
      </c>
      <c r="H256" s="323">
        <f t="shared" si="67"/>
        <v>0</v>
      </c>
      <c r="I256" s="323">
        <f t="shared" si="67"/>
        <v>1200</v>
      </c>
      <c r="J256" s="954">
        <f t="shared" si="48"/>
        <v>1</v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1200</v>
      </c>
      <c r="O256" s="434">
        <f t="shared" si="68"/>
        <v>-1200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1200</v>
      </c>
      <c r="T256" s="433">
        <f t="shared" si="69"/>
        <v>-1200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-1200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869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870</v>
      </c>
      <c r="E258" s="644">
        <f t="shared" si="67"/>
        <v>1200</v>
      </c>
      <c r="F258" s="323">
        <f t="shared" si="67"/>
        <v>0</v>
      </c>
      <c r="G258" s="323">
        <f t="shared" si="67"/>
        <v>1200</v>
      </c>
      <c r="H258" s="323">
        <f t="shared" si="67"/>
        <v>0</v>
      </c>
      <c r="I258" s="323">
        <f t="shared" si="67"/>
        <v>1200</v>
      </c>
      <c r="J258" s="954">
        <f t="shared" si="48"/>
        <v>1</v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1200</v>
      </c>
      <c r="O258" s="434">
        <f t="shared" si="68"/>
        <v>-1200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1200</v>
      </c>
      <c r="T258" s="433">
        <f t="shared" si="69"/>
        <v>-1200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-1200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871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872</v>
      </c>
      <c r="E260" s="644">
        <f t="shared" si="67"/>
        <v>600</v>
      </c>
      <c r="F260" s="323">
        <f t="shared" si="67"/>
        <v>0</v>
      </c>
      <c r="G260" s="323">
        <f t="shared" si="67"/>
        <v>600</v>
      </c>
      <c r="H260" s="323">
        <f t="shared" si="67"/>
        <v>0</v>
      </c>
      <c r="I260" s="323">
        <f t="shared" si="67"/>
        <v>600</v>
      </c>
      <c r="J260" s="954">
        <f t="shared" si="48"/>
        <v>1</v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600</v>
      </c>
      <c r="O260" s="434">
        <f t="shared" si="68"/>
        <v>-600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600</v>
      </c>
      <c r="T260" s="433">
        <f t="shared" si="69"/>
        <v>-600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-600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873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874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37" t="s">
        <v>875</v>
      </c>
      <c r="D263" s="1037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876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877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38" t="s">
        <v>878</v>
      </c>
      <c r="D266" s="1038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39" t="s">
        <v>879</v>
      </c>
      <c r="D267" s="1039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880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881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882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883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40" t="s">
        <v>884</v>
      </c>
      <c r="D272" s="1041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885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886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887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888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42" t="s">
        <v>889</v>
      </c>
      <c r="D277" s="1043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890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891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892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775</v>
      </c>
      <c r="D281" s="235" t="s">
        <v>893</v>
      </c>
      <c r="E281" s="353">
        <f>SUMIF($C$581:$C$12458,$C281,E$581:E$12458)</f>
        <v>1231110</v>
      </c>
      <c r="F281" s="455">
        <f>SUMIF($C$581:$C$12458,$C281,F$581:F$12458)</f>
        <v>1044638</v>
      </c>
      <c r="G281" s="455">
        <f>SUMIF($C$581:$C$12458,$C281,G$581:G$12458)</f>
        <v>78690</v>
      </c>
      <c r="H281" s="455">
        <f>SUMIF($C$581:$C$12458,$C281,H$581:H$12458)</f>
        <v>0</v>
      </c>
      <c r="I281" s="455">
        <f>SUMIF($C$581:$C$12458,$C281,I$581:I$12458)</f>
        <v>1123328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1123328</v>
      </c>
      <c r="O281" s="456">
        <f>SUMIF($C$581:$C$12458,$C281,O$581:O$12458)</f>
        <v>-1123328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48205</v>
      </c>
      <c r="T281" s="456">
        <f t="shared" si="85"/>
        <v>-48205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-48205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87"/>
      <c r="C285" s="1088"/>
      <c r="D285" s="108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74"/>
      <c r="F286" s="974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89"/>
      <c r="C287" s="1088"/>
      <c r="D287" s="1088"/>
      <c r="E287" s="975"/>
      <c r="F287" s="976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7"/>
      <c r="C288" s="943"/>
      <c r="D288" s="944"/>
      <c r="E288" s="945"/>
      <c r="F288" s="978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7"/>
      <c r="C289" s="943"/>
      <c r="D289" s="944"/>
      <c r="E289" s="979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89"/>
      <c r="C290" s="1088"/>
      <c r="D290" s="1088"/>
      <c r="E290" s="945"/>
      <c r="F290" s="980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7"/>
      <c r="C291" s="943"/>
      <c r="D291" s="944"/>
      <c r="E291" s="979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7"/>
      <c r="C292" s="943"/>
      <c r="D292" s="981"/>
      <c r="E292" s="980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82"/>
      <c r="E293" s="945"/>
      <c r="F293" s="979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83"/>
      <c r="C294" s="984"/>
      <c r="D294" s="948"/>
      <c r="E294" s="985"/>
      <c r="F294" s="985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83"/>
      <c r="C295" s="984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83"/>
      <c r="C296" s="984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83"/>
      <c r="C297" s="984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83"/>
      <c r="C298" s="984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83"/>
      <c r="C299" s="984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83"/>
      <c r="C300" s="984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83"/>
      <c r="C301" s="984"/>
      <c r="D301" s="948"/>
      <c r="E301" s="986"/>
      <c r="F301" s="986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83"/>
      <c r="C302" s="984"/>
      <c r="D302" s="948"/>
      <c r="E302" s="986"/>
      <c r="F302" s="986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83"/>
      <c r="C303" s="984"/>
      <c r="D303" s="948"/>
      <c r="E303" s="986"/>
      <c r="F303" s="986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83"/>
      <c r="C304" s="984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83"/>
      <c r="C305" s="984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83"/>
      <c r="C306" s="984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83"/>
      <c r="C307" s="984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83"/>
      <c r="C308" s="984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83"/>
      <c r="C309" s="984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83"/>
      <c r="C310" s="984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83"/>
      <c r="C311" s="984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83"/>
      <c r="C312" s="984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83"/>
      <c r="C313" s="984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83"/>
      <c r="C314" s="984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83"/>
      <c r="C315" s="984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83"/>
      <c r="C316" s="984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6"/>
      <c r="C318" s="1086"/>
      <c r="D318" s="1086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321" s="1061"/>
      <c r="D321" s="1061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629</v>
      </c>
      <c r="F322" s="356" t="s">
        <v>480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60">
        <f>$B$9</f>
        <v>0</v>
      </c>
      <c r="C323" s="1061"/>
      <c r="D323" s="1061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630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60" t="str">
        <f>$B$12</f>
        <v>Симеоновград</v>
      </c>
      <c r="C326" s="1061"/>
      <c r="D326" s="1061"/>
      <c r="E326" s="355" t="s">
        <v>631</v>
      </c>
      <c r="F326" s="362" t="str">
        <f>$F$12</f>
        <v>7607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632</v>
      </c>
      <c r="E327" s="360" t="s">
        <v>633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210</v>
      </c>
      <c r="E328" s="362" t="str">
        <f>$E$17</f>
        <v>98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634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8"/>
      <c r="I330" s="999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538</v>
      </c>
      <c r="C331" s="309" t="s">
        <v>777</v>
      </c>
      <c r="D331" s="376" t="s">
        <v>894</v>
      </c>
      <c r="E331" s="464" t="s">
        <v>154</v>
      </c>
      <c r="F331" s="464" t="s">
        <v>637</v>
      </c>
      <c r="G331" s="464" t="s">
        <v>637</v>
      </c>
      <c r="H331" s="1000"/>
      <c r="I331" s="906" t="s">
        <v>637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779</v>
      </c>
      <c r="D332" s="376"/>
      <c r="E332" s="464" t="s">
        <v>457</v>
      </c>
      <c r="F332" s="464"/>
      <c r="G332" s="464"/>
      <c r="H332" s="1000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895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1001"/>
      <c r="I333" s="997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1002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896</v>
      </c>
      <c r="E335" s="470"/>
      <c r="F335" s="651"/>
      <c r="G335" s="651"/>
      <c r="H335" s="1003"/>
      <c r="I335" s="1004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897</v>
      </c>
      <c r="E336" s="470"/>
      <c r="F336" s="651"/>
      <c r="G336" s="651"/>
      <c r="H336" s="1003"/>
      <c r="I336" s="1004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92" t="s">
        <v>898</v>
      </c>
      <c r="D337" s="1093"/>
      <c r="E337" s="1005">
        <f>SUM(E338:E350)</f>
        <v>0</v>
      </c>
      <c r="F337" s="1026">
        <f>SUM(F338:F350)</f>
        <v>0</v>
      </c>
      <c r="G337" s="857">
        <f>SUM(G338:G350)</f>
        <v>0</v>
      </c>
      <c r="H337" s="1006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273</v>
      </c>
      <c r="E338" s="644"/>
      <c r="F338" s="323"/>
      <c r="G338" s="856"/>
      <c r="H338" s="1007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274</v>
      </c>
      <c r="E339" s="644"/>
      <c r="F339" s="323"/>
      <c r="G339" s="856"/>
      <c r="H339" s="1007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899</v>
      </c>
      <c r="E340" s="644"/>
      <c r="F340" s="323"/>
      <c r="G340" s="856"/>
      <c r="H340" s="1007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275</v>
      </c>
      <c r="E341" s="644"/>
      <c r="F341" s="323"/>
      <c r="G341" s="856"/>
      <c r="H341" s="1007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276</v>
      </c>
      <c r="E342" s="644"/>
      <c r="F342" s="323"/>
      <c r="G342" s="856"/>
      <c r="H342" s="1007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277</v>
      </c>
      <c r="E343" s="644"/>
      <c r="F343" s="323"/>
      <c r="G343" s="856"/>
      <c r="H343" s="1007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900</v>
      </c>
      <c r="E344" s="644"/>
      <c r="F344" s="323"/>
      <c r="G344" s="856"/>
      <c r="H344" s="1007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278</v>
      </c>
      <c r="E345" s="644"/>
      <c r="F345" s="323"/>
      <c r="G345" s="856"/>
      <c r="H345" s="1007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279</v>
      </c>
      <c r="E346" s="644"/>
      <c r="F346" s="323"/>
      <c r="G346" s="856"/>
      <c r="H346" s="1007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280</v>
      </c>
      <c r="E347" s="644"/>
      <c r="F347" s="323"/>
      <c r="G347" s="856"/>
      <c r="H347" s="1007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281</v>
      </c>
      <c r="E348" s="644"/>
      <c r="F348" s="323"/>
      <c r="G348" s="856"/>
      <c r="H348" s="1007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155</v>
      </c>
      <c r="D349" s="172" t="s">
        <v>282</v>
      </c>
      <c r="E349" s="644"/>
      <c r="F349" s="323"/>
      <c r="G349" s="856"/>
      <c r="H349" s="1007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283</v>
      </c>
      <c r="E350" s="644"/>
      <c r="F350" s="323"/>
      <c r="G350" s="856"/>
      <c r="H350" s="1007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73" t="s">
        <v>901</v>
      </c>
      <c r="D351" s="1073"/>
      <c r="E351" s="1008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902</v>
      </c>
      <c r="E352" s="644"/>
      <c r="F352" s="323"/>
      <c r="G352" s="856"/>
      <c r="H352" s="1007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903</v>
      </c>
      <c r="E353" s="625"/>
      <c r="F353" s="627"/>
      <c r="G353" s="856"/>
      <c r="H353" s="1007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904</v>
      </c>
      <c r="E354" s="625"/>
      <c r="F354" s="323"/>
      <c r="G354" s="318"/>
      <c r="H354" s="1007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905</v>
      </c>
      <c r="E355" s="625"/>
      <c r="F355" s="627"/>
      <c r="G355" s="318"/>
      <c r="H355" s="1007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268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906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907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908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909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74" t="s">
        <v>910</v>
      </c>
      <c r="D361" s="1094"/>
      <c r="E361" s="1008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285</v>
      </c>
      <c r="E362" s="644"/>
      <c r="F362" s="323"/>
      <c r="G362" s="856"/>
      <c r="H362" s="1007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284</v>
      </c>
      <c r="E363" s="644"/>
      <c r="F363" s="323"/>
      <c r="G363" s="856"/>
      <c r="H363" s="1007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911</v>
      </c>
      <c r="E364" s="644"/>
      <c r="F364" s="323"/>
      <c r="G364" s="856"/>
      <c r="H364" s="1007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912</v>
      </c>
      <c r="E365" s="1015"/>
      <c r="F365" s="323"/>
      <c r="G365" s="856"/>
      <c r="H365" s="1007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775</v>
      </c>
      <c r="D366" s="242" t="s">
        <v>913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9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538</v>
      </c>
      <c r="C367" s="244" t="s">
        <v>638</v>
      </c>
      <c r="D367" s="245" t="s">
        <v>914</v>
      </c>
      <c r="E367" s="1010"/>
      <c r="F367" s="1027"/>
      <c r="G367" s="1027"/>
      <c r="H367" s="1011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915</v>
      </c>
      <c r="E368" s="1012"/>
      <c r="F368" s="860"/>
      <c r="G368" s="860"/>
      <c r="H368" s="1013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55" t="s">
        <v>916</v>
      </c>
      <c r="D369" s="1056"/>
      <c r="E369" s="1008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269</v>
      </c>
      <c r="E370" s="644"/>
      <c r="F370" s="323"/>
      <c r="G370" s="856"/>
      <c r="H370" s="1007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270</v>
      </c>
      <c r="E371" s="644"/>
      <c r="F371" s="323"/>
      <c r="G371" s="856"/>
      <c r="H371" s="1007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57" t="s">
        <v>286</v>
      </c>
      <c r="D372" s="1057"/>
      <c r="E372" s="1008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156</v>
      </c>
      <c r="E373" s="625"/>
      <c r="F373" s="627"/>
      <c r="G373" s="318"/>
      <c r="H373" s="1007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157</v>
      </c>
      <c r="E374" s="625"/>
      <c r="F374" s="627"/>
      <c r="G374" s="318"/>
      <c r="H374" s="1007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918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919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96" t="s">
        <v>99</v>
      </c>
      <c r="D377" s="1050"/>
      <c r="E377" s="1008">
        <f>+E378+E379</f>
        <v>902</v>
      </c>
      <c r="F377" s="652">
        <f>+F378+F379</f>
        <v>845</v>
      </c>
      <c r="G377" s="475">
        <f>+G378+G379</f>
        <v>57</v>
      </c>
      <c r="H377" s="914"/>
      <c r="I377" s="475">
        <f>+I378+I379</f>
        <v>902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272</v>
      </c>
      <c r="E378" s="625">
        <v>902</v>
      </c>
      <c r="F378" s="627">
        <v>845</v>
      </c>
      <c r="G378" s="318">
        <v>57</v>
      </c>
      <c r="H378" s="1007"/>
      <c r="I378" s="856">
        <f>F378+G378</f>
        <v>902</v>
      </c>
      <c r="J378" s="954">
        <f t="shared" si="86"/>
        <v>1</v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271</v>
      </c>
      <c r="E379" s="625"/>
      <c r="F379" s="627"/>
      <c r="G379" s="318"/>
      <c r="H379" s="1007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96" t="s">
        <v>100</v>
      </c>
      <c r="D380" s="1050"/>
      <c r="E380" s="1008">
        <f>+E381+E382</f>
        <v>1182218</v>
      </c>
      <c r="F380" s="652">
        <f>+F381+F382</f>
        <v>1058696</v>
      </c>
      <c r="G380" s="475">
        <f>+G381+G382</f>
        <v>70275</v>
      </c>
      <c r="H380" s="914"/>
      <c r="I380" s="475">
        <f>+I381+I382</f>
        <v>1128971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272</v>
      </c>
      <c r="E381" s="625">
        <v>1182218</v>
      </c>
      <c r="F381" s="627">
        <v>1058696</v>
      </c>
      <c r="G381" s="318">
        <v>70275</v>
      </c>
      <c r="H381" s="1007"/>
      <c r="I381" s="856">
        <f>F381+G381</f>
        <v>1128971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271</v>
      </c>
      <c r="E382" s="625"/>
      <c r="F382" s="627"/>
      <c r="G382" s="318"/>
      <c r="H382" s="1007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97" t="s">
        <v>101</v>
      </c>
      <c r="D383" s="1097"/>
      <c r="E383" s="1008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272</v>
      </c>
      <c r="E384" s="625"/>
      <c r="F384" s="627"/>
      <c r="G384" s="318"/>
      <c r="H384" s="1007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271</v>
      </c>
      <c r="E385" s="625"/>
      <c r="F385" s="627"/>
      <c r="G385" s="318"/>
      <c r="H385" s="1007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102</v>
      </c>
      <c r="D386" s="252"/>
      <c r="E386" s="628"/>
      <c r="F386" s="631"/>
      <c r="G386" s="331"/>
      <c r="H386" s="1014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95" t="s">
        <v>103</v>
      </c>
      <c r="D387" s="1054"/>
      <c r="E387" s="1008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104</v>
      </c>
      <c r="E388" s="644"/>
      <c r="F388" s="323"/>
      <c r="G388" s="856"/>
      <c r="H388" s="1007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105</v>
      </c>
      <c r="E389" s="644"/>
      <c r="F389" s="323"/>
      <c r="G389" s="856"/>
      <c r="H389" s="1007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95" t="s">
        <v>158</v>
      </c>
      <c r="D390" s="1054"/>
      <c r="E390" s="1008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159</v>
      </c>
      <c r="E391" s="625"/>
      <c r="F391" s="627"/>
      <c r="G391" s="318"/>
      <c r="H391" s="1007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160</v>
      </c>
      <c r="E392" s="625"/>
      <c r="F392" s="627"/>
      <c r="G392" s="318"/>
      <c r="H392" s="1007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161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95" t="s">
        <v>260</v>
      </c>
      <c r="D394" s="1054"/>
      <c r="E394" s="1008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162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106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107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316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163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164</v>
      </c>
      <c r="E400" s="1015"/>
      <c r="F400" s="323"/>
      <c r="G400" s="856"/>
      <c r="H400" s="1007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775</v>
      </c>
      <c r="D401" s="242" t="s">
        <v>317</v>
      </c>
      <c r="E401" s="858">
        <f>SUM(E369,E372,E377,E380,E383,E386,E387,E390,E394)</f>
        <v>1183120</v>
      </c>
      <c r="F401" s="858">
        <f>SUM(F369,F372,F377,F380,F383,F386,F387,F390,F394)</f>
        <v>1059541</v>
      </c>
      <c r="G401" s="858">
        <f>SUM(G369,G372,G377,G380,G383,G386,G387,G390,G394)</f>
        <v>70332</v>
      </c>
      <c r="H401" s="1009"/>
      <c r="I401" s="858">
        <f>SUM(I369,I372,I377,I380,I383,I386,I387,I390,I394)</f>
        <v>1129873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538</v>
      </c>
      <c r="C402" s="244" t="s">
        <v>638</v>
      </c>
      <c r="D402" s="256" t="s">
        <v>318</v>
      </c>
      <c r="E402" s="1010"/>
      <c r="F402" s="1027"/>
      <c r="G402" s="1027"/>
      <c r="H402" s="1011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319</v>
      </c>
      <c r="E403" s="1010"/>
      <c r="F403" s="1027"/>
      <c r="G403" s="1027"/>
      <c r="H403" s="1011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99" t="s">
        <v>320</v>
      </c>
      <c r="D404" s="1100"/>
      <c r="E404" s="654"/>
      <c r="F404" s="659"/>
      <c r="G404" s="483"/>
      <c r="H404" s="1016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58" t="s">
        <v>165</v>
      </c>
      <c r="D405" s="1058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84" t="s">
        <v>166</v>
      </c>
      <c r="D406" s="1084"/>
      <c r="E406" s="655">
        <v>33223</v>
      </c>
      <c r="F406" s="660">
        <v>26538</v>
      </c>
      <c r="G406" s="484">
        <v>6685</v>
      </c>
      <c r="H406" s="914"/>
      <c r="I406" s="856">
        <f>F406+G406</f>
        <v>33223</v>
      </c>
      <c r="J406" s="954">
        <f t="shared" si="90"/>
        <v>1</v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84" t="s">
        <v>321</v>
      </c>
      <c r="D407" s="1085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90" t="s">
        <v>287</v>
      </c>
      <c r="D408" s="1091"/>
      <c r="E408" s="1008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167</v>
      </c>
      <c r="E409" s="625"/>
      <c r="F409" s="627"/>
      <c r="G409" s="318"/>
      <c r="H409" s="1007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168</v>
      </c>
      <c r="E410" s="638"/>
      <c r="F410" s="627"/>
      <c r="G410" s="318"/>
      <c r="H410" s="1007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775</v>
      </c>
      <c r="D411" s="260" t="s">
        <v>322</v>
      </c>
      <c r="E411" s="478">
        <f>SUM(E404,E405,E406,E407,E408)</f>
        <v>33223</v>
      </c>
      <c r="F411" s="478">
        <f>SUM(F404,F405,F406,F407,F408)</f>
        <v>26538</v>
      </c>
      <c r="G411" s="478">
        <f>SUM(G404,G405,G406,G407,G408)</f>
        <v>6685</v>
      </c>
      <c r="H411" s="1009"/>
      <c r="I411" s="858">
        <f>SUM(I404,I405,I406,I407,I408)</f>
        <v>33223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415" s="1061"/>
      <c r="D415" s="1061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629</v>
      </c>
      <c r="F416" s="356" t="s">
        <v>480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60">
        <f>$B$9</f>
        <v>0</v>
      </c>
      <c r="C417" s="1061"/>
      <c r="D417" s="1061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630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60" t="str">
        <f>$B$12</f>
        <v>Симеоновград</v>
      </c>
      <c r="C420" s="1061"/>
      <c r="D420" s="1061"/>
      <c r="E420" s="355" t="s">
        <v>631</v>
      </c>
      <c r="F420" s="362" t="str">
        <f>$F$12</f>
        <v>7607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632</v>
      </c>
      <c r="E421" s="360" t="s">
        <v>633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210</v>
      </c>
      <c r="E422" s="362" t="str">
        <f>$E$17</f>
        <v>98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634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323</v>
      </c>
      <c r="E424" s="488" t="s">
        <v>169</v>
      </c>
      <c r="F424" s="489" t="s">
        <v>637</v>
      </c>
      <c r="G424" s="489" t="s">
        <v>637</v>
      </c>
      <c r="H424" s="1017" t="s">
        <v>637</v>
      </c>
      <c r="I424" s="1018" t="s">
        <v>637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324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7" t="s">
        <v>290</v>
      </c>
      <c r="I425" s="1018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325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775</v>
      </c>
      <c r="E427" s="468">
        <f>+E150-E281+E366+E401+E411</f>
        <v>-12563</v>
      </c>
      <c r="F427" s="468">
        <f>+F150-F281+F366+F401+F411</f>
        <v>41441</v>
      </c>
      <c r="G427" s="468">
        <f>+G150-G281+G366+G401+G411</f>
        <v>531</v>
      </c>
      <c r="H427" s="399">
        <f>+H150-H281+H366+H401+H411</f>
        <v>0</v>
      </c>
      <c r="I427" s="399">
        <f>+I150-I281+I366+I401+I411</f>
        <v>41972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431" s="1061"/>
      <c r="D431" s="1061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629</v>
      </c>
      <c r="F432" s="356" t="s">
        <v>480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60">
        <f>$B$9</f>
        <v>0</v>
      </c>
      <c r="C433" s="1061"/>
      <c r="D433" s="1061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630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60" t="str">
        <f>$B$12</f>
        <v>Симеоновград</v>
      </c>
      <c r="C436" s="1061"/>
      <c r="D436" s="1061"/>
      <c r="E436" s="355" t="s">
        <v>631</v>
      </c>
      <c r="F436" s="362" t="str">
        <f>$F$12</f>
        <v>7607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632</v>
      </c>
      <c r="E437" s="360" t="s">
        <v>633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210</v>
      </c>
      <c r="E438" s="362" t="str">
        <f>$E$17</f>
        <v>98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634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9"/>
      <c r="I440" s="999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538</v>
      </c>
      <c r="C441" s="244" t="s">
        <v>638</v>
      </c>
      <c r="D441" s="376" t="s">
        <v>326</v>
      </c>
      <c r="E441" s="464" t="s">
        <v>636</v>
      </c>
      <c r="F441" s="464" t="s">
        <v>637</v>
      </c>
      <c r="G441" s="464" t="s">
        <v>637</v>
      </c>
      <c r="H441" s="906"/>
      <c r="I441" s="906" t="s">
        <v>637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7"/>
      <c r="I442" s="997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895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327</v>
      </c>
      <c r="E444" s="379"/>
      <c r="F444" s="661"/>
      <c r="G444" s="661"/>
      <c r="H444" s="1019"/>
      <c r="I444" s="1020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98" t="s">
        <v>328</v>
      </c>
      <c r="D445" s="1056"/>
      <c r="E445" s="1021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329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330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331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43" t="s">
        <v>332</v>
      </c>
      <c r="D449" s="1043"/>
      <c r="E449" s="1008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333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334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43" t="s">
        <v>335</v>
      </c>
      <c r="D452" s="1043"/>
      <c r="E452" s="1008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336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337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49" t="s">
        <v>338</v>
      </c>
      <c r="D455" s="1050"/>
      <c r="E455" s="1008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339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340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341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342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343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344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101" t="s">
        <v>345</v>
      </c>
      <c r="D462" s="1101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346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347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57" t="s">
        <v>348</v>
      </c>
      <c r="D465" s="1057"/>
      <c r="E465" s="1008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349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350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351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352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353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354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355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356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357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358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359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360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361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362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363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74" t="s">
        <v>364</v>
      </c>
      <c r="D481" s="1094"/>
      <c r="E481" s="1008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365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366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367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368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110" t="s">
        <v>369</v>
      </c>
      <c r="D486" s="1103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72" t="s">
        <v>370</v>
      </c>
      <c r="D487" s="1072"/>
      <c r="E487" s="1008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371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372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373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374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375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376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377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378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73" t="s">
        <v>379</v>
      </c>
      <c r="D496" s="1073"/>
      <c r="E496" s="1008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380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381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57" t="s">
        <v>382</v>
      </c>
      <c r="D499" s="1057"/>
      <c r="E499" s="1008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383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384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385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57" t="s">
        <v>386</v>
      </c>
      <c r="D503" s="1057"/>
      <c r="E503" s="1008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387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388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389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390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74" t="s">
        <v>391</v>
      </c>
      <c r="D508" s="1094"/>
      <c r="E508" s="1008">
        <f>SUM(E509:E511)</f>
        <v>12563</v>
      </c>
      <c r="F508" s="652">
        <f>SUM(F509:F511)</f>
        <v>-28644</v>
      </c>
      <c r="G508" s="475">
        <f>SUM(G509:G511)</f>
        <v>0</v>
      </c>
      <c r="H508" s="475"/>
      <c r="I508" s="475">
        <f>SUM(I509:I511)</f>
        <v>-28644</v>
      </c>
      <c r="J508" s="954">
        <f t="shared" si="91"/>
        <v>1</v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392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393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394</v>
      </c>
      <c r="E511" s="656">
        <v>12563</v>
      </c>
      <c r="F511" s="653">
        <v>-28644</v>
      </c>
      <c r="G511" s="477">
        <v>0</v>
      </c>
      <c r="H511" s="482"/>
      <c r="I511" s="856">
        <f>F511+G511</f>
        <v>-28644</v>
      </c>
      <c r="J511" s="954">
        <f t="shared" si="95"/>
        <v>1</v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96" t="s">
        <v>262</v>
      </c>
      <c r="D512" s="1050"/>
      <c r="E512" s="1008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398</v>
      </c>
      <c r="E513" s="658"/>
      <c r="F513" s="1028"/>
      <c r="G513" s="1022"/>
      <c r="H513" s="1022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170</v>
      </c>
      <c r="E514" s="658"/>
      <c r="F514" s="1028"/>
      <c r="G514" s="1022"/>
      <c r="H514" s="1022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171</v>
      </c>
      <c r="E515" s="658"/>
      <c r="F515" s="1028"/>
      <c r="G515" s="1022"/>
      <c r="H515" s="1022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76" t="s">
        <v>399</v>
      </c>
      <c r="D516" s="1076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95" t="s">
        <v>400</v>
      </c>
      <c r="D517" s="1095"/>
      <c r="E517" s="1008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401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402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403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404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109" t="s">
        <v>405</v>
      </c>
      <c r="D522" s="1094"/>
      <c r="E522" s="1008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406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407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57" t="s">
        <v>408</v>
      </c>
      <c r="D525" s="1057"/>
      <c r="E525" s="1008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409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410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411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412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413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414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415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416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417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418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419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420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172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173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109" t="s">
        <v>421</v>
      </c>
      <c r="D540" s="1109"/>
      <c r="E540" s="1008">
        <f>SUM(E541:E559)</f>
        <v>0</v>
      </c>
      <c r="F540" s="652">
        <f>SUM(F541:F559)</f>
        <v>-12797</v>
      </c>
      <c r="G540" s="475">
        <f>SUM(G541:G559)</f>
        <v>-531</v>
      </c>
      <c r="H540" s="475"/>
      <c r="I540" s="475">
        <f>SUM(I541:I559)</f>
        <v>-13328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422</v>
      </c>
      <c r="E541" s="625">
        <v>0</v>
      </c>
      <c r="F541" s="627">
        <v>0</v>
      </c>
      <c r="G541" s="318">
        <v>8</v>
      </c>
      <c r="H541" s="856"/>
      <c r="I541" s="856">
        <f aca="true" t="shared" si="97" ref="I541:I559">F541+G541</f>
        <v>8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423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424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425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426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427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428</v>
      </c>
      <c r="E547" s="625">
        <v>0</v>
      </c>
      <c r="F547" s="627">
        <v>-12797</v>
      </c>
      <c r="G547" s="318">
        <v>-539</v>
      </c>
      <c r="H547" s="856"/>
      <c r="I547" s="856">
        <f t="shared" si="97"/>
        <v>-13336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429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430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431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432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433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434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435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436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437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438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439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440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102" t="s">
        <v>441</v>
      </c>
      <c r="D560" s="1103"/>
      <c r="E560" s="1008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442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443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444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445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104" t="s">
        <v>446</v>
      </c>
      <c r="D565" s="1105"/>
      <c r="E565" s="1008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447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448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449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450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451</v>
      </c>
      <c r="E570" s="671"/>
      <c r="F570" s="670"/>
      <c r="G570" s="516"/>
      <c r="H570" s="1023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775</v>
      </c>
      <c r="D571" s="260" t="s">
        <v>452</v>
      </c>
      <c r="E571" s="478">
        <f>SUM(E445,E449,E452,E455,E465,E481,E486,E487,E496,E499,E503,E462,E508,E512,E516,E517,E522,E525,E540,E560,E565)</f>
        <v>12563</v>
      </c>
      <c r="F571" s="478">
        <f>SUM(F445,F449,F452,F455,F465,F481,F486,F487,F496,F499,F503,F462,F508,F512,F516,F517,F522,F525,F540,F560,F565)</f>
        <v>-41441</v>
      </c>
      <c r="G571" s="478">
        <f>SUM(G445,G449,G452,G455,G465,G481,G486,G487,G496,G499,G503,G462,G508,G512,G516,G517,G522,G525,G540,G560,G565)</f>
        <v>-531</v>
      </c>
      <c r="H571" s="858"/>
      <c r="I571" s="858">
        <f>SUM(I445,I449,I452,I455,I465,I481,I486,I487,I496,I499,I503,I462,I508,I512,I516,I517,I522,I525,I540,I560,I565)</f>
        <v>-41972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253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9" t="s">
        <v>174</v>
      </c>
      <c r="C574" s="1030"/>
      <c r="D574" s="520" t="s">
        <v>175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9" t="s">
        <v>176</v>
      </c>
      <c r="C576" s="1030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177</v>
      </c>
      <c r="C578" s="1030"/>
      <c r="D578" s="520" t="s">
        <v>178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583" s="1061"/>
      <c r="D583" s="1061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629</v>
      </c>
      <c r="F584" s="356" t="s">
        <v>480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60">
        <f>$B$9</f>
        <v>0</v>
      </c>
      <c r="C585" s="1061"/>
      <c r="D585" s="1061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630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60" t="str">
        <f>$B$12</f>
        <v>Симеоновград</v>
      </c>
      <c r="C588" s="1061"/>
      <c r="D588" s="1061"/>
      <c r="E588" s="355" t="s">
        <v>631</v>
      </c>
      <c r="F588" s="362" t="str">
        <f>$F$12</f>
        <v>7607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632</v>
      </c>
      <c r="E589" s="360" t="s">
        <v>633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210</v>
      </c>
      <c r="E590" s="362" t="str">
        <f>$E$17</f>
        <v>98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634</v>
      </c>
      <c r="J591" s="287">
        <f>(IF($E712&lt;&gt;0,$J$2,IF($I712&lt;&gt;0,$J$2,"")))</f>
        <v>1</v>
      </c>
      <c r="L591" s="363" t="s">
        <v>120</v>
      </c>
      <c r="M591" s="355"/>
      <c r="N591" s="361"/>
      <c r="O591" s="364" t="s">
        <v>634</v>
      </c>
      <c r="P591" s="361"/>
      <c r="Q591" s="363" t="s">
        <v>121</v>
      </c>
      <c r="R591" s="355"/>
      <c r="S591" s="361"/>
      <c r="T591" s="364" t="s">
        <v>634</v>
      </c>
      <c r="U591" s="355"/>
      <c r="V591" s="361"/>
      <c r="W591" s="364" t="s">
        <v>634</v>
      </c>
      <c r="X591" s="543"/>
    </row>
    <row r="592" spans="2:24" ht="18.75" thickBot="1">
      <c r="B592" s="486"/>
      <c r="C592" s="461"/>
      <c r="D592" s="462" t="s">
        <v>193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62" t="s">
        <v>194</v>
      </c>
      <c r="R592" s="1062" t="s">
        <v>195</v>
      </c>
      <c r="S592" s="1062" t="s">
        <v>196</v>
      </c>
      <c r="T592" s="1062" t="s">
        <v>129</v>
      </c>
      <c r="U592" s="559" t="s">
        <v>130</v>
      </c>
      <c r="V592" s="560"/>
      <c r="W592" s="561"/>
      <c r="X592" s="375"/>
    </row>
    <row r="593" spans="2:24" ht="55.5" customHeight="1" thickBot="1">
      <c r="B593" s="562" t="s">
        <v>538</v>
      </c>
      <c r="C593" s="563" t="s">
        <v>638</v>
      </c>
      <c r="D593" s="376"/>
      <c r="E593" s="464" t="s">
        <v>636</v>
      </c>
      <c r="F593" s="464" t="s">
        <v>637</v>
      </c>
      <c r="G593" s="464" t="s">
        <v>637</v>
      </c>
      <c r="H593" s="464" t="s">
        <v>637</v>
      </c>
      <c r="I593" s="906" t="s">
        <v>637</v>
      </c>
      <c r="J593" s="287">
        <f>(IF($E712&lt;&gt;0,$J$2,IF($I712&lt;&gt;0,$J$2,"")))</f>
        <v>1</v>
      </c>
      <c r="L593" s="1064" t="s">
        <v>197</v>
      </c>
      <c r="M593" s="1064" t="s">
        <v>198</v>
      </c>
      <c r="N593" s="1065" t="s">
        <v>199</v>
      </c>
      <c r="O593" s="1065" t="s">
        <v>125</v>
      </c>
      <c r="P593" s="288"/>
      <c r="Q593" s="1063"/>
      <c r="R593" s="1063"/>
      <c r="S593" s="1063"/>
      <c r="T593" s="1063"/>
      <c r="U593" s="564">
        <v>2013</v>
      </c>
      <c r="V593" s="564">
        <v>2014</v>
      </c>
      <c r="W593" s="564" t="s">
        <v>132</v>
      </c>
      <c r="X593" s="565"/>
    </row>
    <row r="594" spans="2:24" ht="69" customHeight="1">
      <c r="B594" s="562"/>
      <c r="C594" s="563"/>
      <c r="D594" s="566" t="s">
        <v>200</v>
      </c>
      <c r="E594" s="377">
        <v>2013</v>
      </c>
      <c r="F594" s="950" t="s">
        <v>288</v>
      </c>
      <c r="G594" s="950" t="s">
        <v>289</v>
      </c>
      <c r="H594" s="950" t="s">
        <v>290</v>
      </c>
      <c r="I594" s="951" t="s">
        <v>179</v>
      </c>
      <c r="J594" s="287">
        <f>(IF($E712&lt;&gt;0,$J$2,IF($I712&lt;&gt;0,$J$2,"")))</f>
        <v>1</v>
      </c>
      <c r="L594" s="1064"/>
      <c r="M594" s="1064"/>
      <c r="N594" s="1065"/>
      <c r="O594" s="1065"/>
      <c r="P594" s="288"/>
      <c r="Q594" s="567"/>
      <c r="R594" s="567"/>
      <c r="S594" s="567"/>
      <c r="T594" s="567"/>
      <c r="U594" s="567"/>
      <c r="V594" s="567"/>
      <c r="W594" s="567"/>
      <c r="X594" s="568" t="s">
        <v>131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780</v>
      </c>
      <c r="E596" s="382" t="s">
        <v>133</v>
      </c>
      <c r="F596" s="382" t="s">
        <v>134</v>
      </c>
      <c r="G596" s="382" t="s">
        <v>211</v>
      </c>
      <c r="H596" s="382" t="s">
        <v>212</v>
      </c>
      <c r="I596" s="907" t="s">
        <v>146</v>
      </c>
      <c r="J596" s="287">
        <f>(IF($E712&lt;&gt;0,$J$2,IF($I712&lt;&gt;0,$J$2,"")))</f>
        <v>1</v>
      </c>
      <c r="L596" s="383" t="s">
        <v>135</v>
      </c>
      <c r="M596" s="383" t="s">
        <v>136</v>
      </c>
      <c r="N596" s="384" t="s">
        <v>137</v>
      </c>
      <c r="O596" s="384" t="s">
        <v>138</v>
      </c>
      <c r="P596" s="288"/>
      <c r="Q596" s="385" t="s">
        <v>139</v>
      </c>
      <c r="R596" s="385" t="s">
        <v>140</v>
      </c>
      <c r="S596" s="385" t="s">
        <v>141</v>
      </c>
      <c r="T596" s="385" t="s">
        <v>142</v>
      </c>
      <c r="U596" s="385" t="s">
        <v>143</v>
      </c>
      <c r="V596" s="385" t="s">
        <v>144</v>
      </c>
      <c r="W596" s="385" t="s">
        <v>145</v>
      </c>
      <c r="X596" s="576" t="s">
        <v>146</v>
      </c>
    </row>
    <row r="597" spans="2:24" ht="108">
      <c r="B597" s="308"/>
      <c r="C597" s="973" t="str">
        <f>VLOOKUP(D597,OP_LIST2,2,FALSE)</f>
        <v>98301</v>
      </c>
      <c r="D597" s="972" t="s">
        <v>308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147</v>
      </c>
      <c r="M597" s="580" t="s">
        <v>147</v>
      </c>
      <c r="N597" s="580" t="s">
        <v>148</v>
      </c>
      <c r="O597" s="580" t="s">
        <v>149</v>
      </c>
      <c r="P597" s="288"/>
      <c r="Q597" s="580" t="s">
        <v>147</v>
      </c>
      <c r="R597" s="580" t="s">
        <v>147</v>
      </c>
      <c r="S597" s="580" t="s">
        <v>202</v>
      </c>
      <c r="T597" s="580" t="s">
        <v>151</v>
      </c>
      <c r="U597" s="580" t="s">
        <v>147</v>
      </c>
      <c r="V597" s="580" t="s">
        <v>147</v>
      </c>
      <c r="W597" s="580" t="s">
        <v>147</v>
      </c>
      <c r="X597" s="392" t="s">
        <v>152</v>
      </c>
    </row>
    <row r="598" spans="2:24" ht="18">
      <c r="B598" s="581"/>
      <c r="C598" s="577">
        <v>3322</v>
      </c>
      <c r="D598" s="578" t="s">
        <v>201</v>
      </c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18">
      <c r="B599" s="585"/>
      <c r="C599" s="309"/>
      <c r="D599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Общообразователни училища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-255660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-39190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203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55" t="s">
        <v>784</v>
      </c>
      <c r="D601" s="1056"/>
      <c r="E601" s="1021">
        <f>SUM(E602:E603)</f>
        <v>155128</v>
      </c>
      <c r="F601" s="672">
        <f>SUM(F602:F603)</f>
        <v>148645</v>
      </c>
      <c r="G601" s="588">
        <f>SUM(G602:G603)</f>
        <v>0</v>
      </c>
      <c r="H601" s="588">
        <f>SUM(H602:H603)</f>
        <v>0</v>
      </c>
      <c r="I601" s="588">
        <f>SUM(I602:I603)</f>
        <v>148645</v>
      </c>
      <c r="J601" s="316">
        <f aca="true" t="shared" si="98" ref="J601:J664">(IF($E601&lt;&gt;0,$J$2,IF($I601&lt;&gt;0,$J$2,"")))</f>
        <v>1</v>
      </c>
      <c r="K601" s="317"/>
      <c r="L601" s="403">
        <f>SUM(L602:L603)</f>
        <v>0</v>
      </c>
      <c r="M601" s="404">
        <f>SUM(M602:M603)</f>
        <v>0</v>
      </c>
      <c r="N601" s="589">
        <f>SUM(N602:N603)</f>
        <v>148645</v>
      </c>
      <c r="O601" s="590">
        <f>SUM(O602:O603)</f>
        <v>-148645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785</v>
      </c>
      <c r="E602" s="625">
        <v>155128</v>
      </c>
      <c r="F602" s="627">
        <v>148645</v>
      </c>
      <c r="G602" s="318">
        <v>0</v>
      </c>
      <c r="H602" s="318">
        <v>0</v>
      </c>
      <c r="I602" s="856">
        <f>F602+G602+H602</f>
        <v>148645</v>
      </c>
      <c r="J602" s="316">
        <f t="shared" si="98"/>
        <v>1</v>
      </c>
      <c r="K602" s="317"/>
      <c r="L602" s="594"/>
      <c r="M602" s="327"/>
      <c r="N602" s="408">
        <f>I602</f>
        <v>148645</v>
      </c>
      <c r="O602" s="595">
        <f>L602+M602-N602</f>
        <v>-148645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786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57" t="s">
        <v>787</v>
      </c>
      <c r="D604" s="1057"/>
      <c r="E604" s="645">
        <f>SUM(E605:E609)</f>
        <v>26250</v>
      </c>
      <c r="F604" s="410">
        <f>SUM(F605:F609)</f>
        <v>24000</v>
      </c>
      <c r="G604" s="325">
        <f>SUM(G605:G609)</f>
        <v>0</v>
      </c>
      <c r="H604" s="325">
        <f>SUM(H605:H609)</f>
        <v>0</v>
      </c>
      <c r="I604" s="325">
        <f>SUM(I605:I609)</f>
        <v>24000</v>
      </c>
      <c r="J604" s="316">
        <f t="shared" si="98"/>
        <v>1</v>
      </c>
      <c r="K604" s="317"/>
      <c r="L604" s="411">
        <f>SUM(L605:L609)</f>
        <v>0</v>
      </c>
      <c r="M604" s="412">
        <f>SUM(M605:M609)</f>
        <v>0</v>
      </c>
      <c r="N604" s="597">
        <f>SUM(N605:N609)</f>
        <v>24000</v>
      </c>
      <c r="O604" s="598">
        <f>SUM(O605:O609)</f>
        <v>-24000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788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789</v>
      </c>
      <c r="E606" s="625">
        <v>26250</v>
      </c>
      <c r="F606" s="627">
        <v>24000</v>
      </c>
      <c r="G606" s="318">
        <v>0</v>
      </c>
      <c r="H606" s="318">
        <v>0</v>
      </c>
      <c r="I606" s="856">
        <f>F606+G606+H606</f>
        <v>24000</v>
      </c>
      <c r="J606" s="316">
        <f t="shared" si="98"/>
        <v>1</v>
      </c>
      <c r="K606" s="317"/>
      <c r="L606" s="594"/>
      <c r="M606" s="327"/>
      <c r="N606" s="408">
        <f>I606</f>
        <v>24000</v>
      </c>
      <c r="O606" s="595">
        <f t="shared" si="100"/>
        <v>-24000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790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791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792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58" t="s">
        <v>793</v>
      </c>
      <c r="D610" s="1058"/>
      <c r="E610" s="645">
        <f>SUM(E611:E615)</f>
        <v>37386</v>
      </c>
      <c r="F610" s="410">
        <f>SUM(F611:F615)</f>
        <v>35140</v>
      </c>
      <c r="G610" s="325">
        <f>SUM(G611:G615)</f>
        <v>0</v>
      </c>
      <c r="H610" s="325">
        <f>SUM(H611:H615)</f>
        <v>0</v>
      </c>
      <c r="I610" s="325">
        <f>SUM(I611:I615)</f>
        <v>35140</v>
      </c>
      <c r="J610" s="316">
        <f t="shared" si="98"/>
        <v>1</v>
      </c>
      <c r="K610" s="317"/>
      <c r="L610" s="411">
        <f>SUM(L611:L615)</f>
        <v>0</v>
      </c>
      <c r="M610" s="412">
        <f>SUM(M611:M615)</f>
        <v>0</v>
      </c>
      <c r="N610" s="597">
        <f>SUM(N611:N615)</f>
        <v>35140</v>
      </c>
      <c r="O610" s="598">
        <f>SUM(O611:O615)</f>
        <v>-35140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794</v>
      </c>
      <c r="E611" s="625">
        <v>19192</v>
      </c>
      <c r="F611" s="627">
        <v>18065</v>
      </c>
      <c r="G611" s="318">
        <v>0</v>
      </c>
      <c r="H611" s="318">
        <v>0</v>
      </c>
      <c r="I611" s="856">
        <f aca="true" t="shared" si="101" ref="I611:I641">F611+G611+H611</f>
        <v>18065</v>
      </c>
      <c r="J611" s="316">
        <f t="shared" si="98"/>
        <v>1</v>
      </c>
      <c r="K611" s="317"/>
      <c r="L611" s="594"/>
      <c r="M611" s="327"/>
      <c r="N611" s="408">
        <f aca="true" t="shared" si="102" ref="N611:N616">I611</f>
        <v>18065</v>
      </c>
      <c r="O611" s="595">
        <f t="shared" si="100"/>
        <v>-18065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795</v>
      </c>
      <c r="E612" s="625">
        <v>6403</v>
      </c>
      <c r="F612" s="627">
        <v>6034</v>
      </c>
      <c r="G612" s="318">
        <v>0</v>
      </c>
      <c r="H612" s="318">
        <v>0</v>
      </c>
      <c r="I612" s="856">
        <f t="shared" si="101"/>
        <v>6034</v>
      </c>
      <c r="J612" s="316">
        <f t="shared" si="98"/>
        <v>1</v>
      </c>
      <c r="K612" s="317"/>
      <c r="L612" s="594"/>
      <c r="M612" s="327"/>
      <c r="N612" s="408">
        <f t="shared" si="102"/>
        <v>6034</v>
      </c>
      <c r="O612" s="595">
        <f t="shared" si="100"/>
        <v>-6034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796</v>
      </c>
      <c r="E613" s="625">
        <v>8445</v>
      </c>
      <c r="F613" s="627">
        <v>8000</v>
      </c>
      <c r="G613" s="318">
        <v>0</v>
      </c>
      <c r="H613" s="318">
        <v>0</v>
      </c>
      <c r="I613" s="856">
        <f t="shared" si="101"/>
        <v>8000</v>
      </c>
      <c r="J613" s="316">
        <f t="shared" si="98"/>
        <v>1</v>
      </c>
      <c r="K613" s="317"/>
      <c r="L613" s="594"/>
      <c r="M613" s="327"/>
      <c r="N613" s="408">
        <f t="shared" si="102"/>
        <v>8000</v>
      </c>
      <c r="O613" s="595">
        <f t="shared" si="100"/>
        <v>-8000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797</v>
      </c>
      <c r="E614" s="625">
        <v>3346</v>
      </c>
      <c r="F614" s="627">
        <v>3041</v>
      </c>
      <c r="G614" s="318">
        <v>0</v>
      </c>
      <c r="H614" s="318">
        <v>0</v>
      </c>
      <c r="I614" s="856">
        <f t="shared" si="101"/>
        <v>3041</v>
      </c>
      <c r="J614" s="316">
        <f t="shared" si="98"/>
        <v>1</v>
      </c>
      <c r="K614" s="317"/>
      <c r="L614" s="594"/>
      <c r="M614" s="327"/>
      <c r="N614" s="408">
        <f t="shared" si="102"/>
        <v>3041</v>
      </c>
      <c r="O614" s="595">
        <f t="shared" si="100"/>
        <v>-3041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798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58" t="s">
        <v>204</v>
      </c>
      <c r="D616" s="1058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59" t="s">
        <v>800</v>
      </c>
      <c r="D617" s="1059"/>
      <c r="E617" s="645">
        <f>SUM(E618:E635)</f>
        <v>67916</v>
      </c>
      <c r="F617" s="410">
        <f>SUM(F618:F635)</f>
        <v>39190</v>
      </c>
      <c r="G617" s="325">
        <f>SUM(G618:G635)</f>
        <v>0</v>
      </c>
      <c r="H617" s="325">
        <f>SUM(H618:H635)</f>
        <v>0</v>
      </c>
      <c r="I617" s="856">
        <f t="shared" si="101"/>
        <v>39190</v>
      </c>
      <c r="J617" s="316">
        <f t="shared" si="98"/>
        <v>1</v>
      </c>
      <c r="K617" s="317"/>
      <c r="L617" s="411">
        <f>SUM(L618:L635)</f>
        <v>0</v>
      </c>
      <c r="M617" s="412">
        <f>SUM(M618:M635)</f>
        <v>0</v>
      </c>
      <c r="N617" s="597">
        <f>SUM(N618:N635)</f>
        <v>39190</v>
      </c>
      <c r="O617" s="598">
        <f>SUM(O618:O635)</f>
        <v>-39190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39190</v>
      </c>
      <c r="T617" s="412">
        <f t="shared" si="103"/>
        <v>-39190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-39190</v>
      </c>
    </row>
    <row r="618" spans="1:24" ht="18.75" thickBot="1">
      <c r="A618" s="336">
        <v>140</v>
      </c>
      <c r="B618" s="169"/>
      <c r="C618" s="180">
        <v>1011</v>
      </c>
      <c r="D618" s="209" t="s">
        <v>801</v>
      </c>
      <c r="E618" s="625">
        <v>22491</v>
      </c>
      <c r="F618" s="627">
        <v>21611</v>
      </c>
      <c r="G618" s="318">
        <v>0</v>
      </c>
      <c r="H618" s="318">
        <v>0</v>
      </c>
      <c r="I618" s="856">
        <f t="shared" si="101"/>
        <v>21611</v>
      </c>
      <c r="J618" s="316">
        <f t="shared" si="98"/>
        <v>1</v>
      </c>
      <c r="K618" s="317"/>
      <c r="L618" s="594"/>
      <c r="M618" s="327"/>
      <c r="N618" s="408">
        <f aca="true" t="shared" si="104" ref="N618:N635">I618</f>
        <v>21611</v>
      </c>
      <c r="O618" s="595">
        <f t="shared" si="100"/>
        <v>-21611</v>
      </c>
      <c r="P618" s="317"/>
      <c r="Q618" s="594"/>
      <c r="R618" s="327"/>
      <c r="S618" s="602">
        <f aca="true" t="shared" si="105" ref="S618:S625">+IF(+(L618+M618)&gt;=I618,+M618,+(+I618-L618))</f>
        <v>21611</v>
      </c>
      <c r="T618" s="408">
        <f>Q618+R618-S618</f>
        <v>-21611</v>
      </c>
      <c r="U618" s="327"/>
      <c r="V618" s="327"/>
      <c r="W618" s="328"/>
      <c r="X618" s="406">
        <f t="shared" si="99"/>
        <v>-21611</v>
      </c>
    </row>
    <row r="619" spans="1:24" ht="18.75" thickBot="1">
      <c r="A619" s="336">
        <v>145</v>
      </c>
      <c r="B619" s="169"/>
      <c r="C619" s="170">
        <v>1012</v>
      </c>
      <c r="D619" s="181" t="s">
        <v>802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803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804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805</v>
      </c>
      <c r="E622" s="625">
        <v>800</v>
      </c>
      <c r="F622" s="627">
        <v>101</v>
      </c>
      <c r="G622" s="318">
        <v>0</v>
      </c>
      <c r="H622" s="318">
        <v>0</v>
      </c>
      <c r="I622" s="856">
        <f t="shared" si="101"/>
        <v>101</v>
      </c>
      <c r="J622" s="316">
        <f t="shared" si="98"/>
        <v>1</v>
      </c>
      <c r="K622" s="317"/>
      <c r="L622" s="594"/>
      <c r="M622" s="327"/>
      <c r="N622" s="408">
        <f t="shared" si="104"/>
        <v>101</v>
      </c>
      <c r="O622" s="595">
        <f t="shared" si="100"/>
        <v>-101</v>
      </c>
      <c r="P622" s="317"/>
      <c r="Q622" s="594"/>
      <c r="R622" s="327"/>
      <c r="S622" s="602">
        <f t="shared" si="105"/>
        <v>101</v>
      </c>
      <c r="T622" s="408">
        <f t="shared" si="106"/>
        <v>-101</v>
      </c>
      <c r="U622" s="327"/>
      <c r="V622" s="327"/>
      <c r="W622" s="328"/>
      <c r="X622" s="406">
        <f t="shared" si="99"/>
        <v>-101</v>
      </c>
    </row>
    <row r="623" spans="1:24" ht="18.75" thickBot="1">
      <c r="A623" s="336">
        <v>165</v>
      </c>
      <c r="B623" s="169"/>
      <c r="C623" s="170">
        <v>1016</v>
      </c>
      <c r="D623" s="181" t="s">
        <v>806</v>
      </c>
      <c r="E623" s="625">
        <v>18625</v>
      </c>
      <c r="F623" s="627">
        <v>17478</v>
      </c>
      <c r="G623" s="318">
        <v>0</v>
      </c>
      <c r="H623" s="318">
        <v>0</v>
      </c>
      <c r="I623" s="856">
        <f t="shared" si="101"/>
        <v>17478</v>
      </c>
      <c r="J623" s="316">
        <f t="shared" si="98"/>
        <v>1</v>
      </c>
      <c r="K623" s="317"/>
      <c r="L623" s="594"/>
      <c r="M623" s="327"/>
      <c r="N623" s="408">
        <f t="shared" si="104"/>
        <v>17478</v>
      </c>
      <c r="O623" s="595">
        <f t="shared" si="100"/>
        <v>-17478</v>
      </c>
      <c r="P623" s="317"/>
      <c r="Q623" s="594"/>
      <c r="R623" s="327"/>
      <c r="S623" s="602">
        <f t="shared" si="105"/>
        <v>17478</v>
      </c>
      <c r="T623" s="408">
        <f t="shared" si="106"/>
        <v>-17478</v>
      </c>
      <c r="U623" s="327"/>
      <c r="V623" s="327"/>
      <c r="W623" s="328"/>
      <c r="X623" s="406">
        <f t="shared" si="99"/>
        <v>-17478</v>
      </c>
    </row>
    <row r="624" spans="1:24" ht="18.75" thickBot="1">
      <c r="A624" s="336">
        <v>170</v>
      </c>
      <c r="B624" s="174"/>
      <c r="C624" s="210">
        <v>1020</v>
      </c>
      <c r="D624" s="211" t="s">
        <v>807</v>
      </c>
      <c r="E624" s="625"/>
      <c r="F624" s="627"/>
      <c r="G624" s="318"/>
      <c r="H624" s="318"/>
      <c r="I624" s="856">
        <f t="shared" si="101"/>
        <v>0</v>
      </c>
      <c r="J624" s="316">
        <f t="shared" si="98"/>
      </c>
      <c r="K624" s="317"/>
      <c r="L624" s="594"/>
      <c r="M624" s="327"/>
      <c r="N624" s="408">
        <f t="shared" si="104"/>
        <v>0</v>
      </c>
      <c r="O624" s="595">
        <f t="shared" si="100"/>
        <v>0</v>
      </c>
      <c r="P624" s="317"/>
      <c r="Q624" s="594"/>
      <c r="R624" s="327"/>
      <c r="S624" s="602">
        <f t="shared" si="105"/>
        <v>0</v>
      </c>
      <c r="T624" s="408">
        <f t="shared" si="106"/>
        <v>0</v>
      </c>
      <c r="U624" s="327"/>
      <c r="V624" s="327"/>
      <c r="W624" s="328"/>
      <c r="X624" s="406">
        <f t="shared" si="99"/>
        <v>0</v>
      </c>
    </row>
    <row r="625" spans="1:24" ht="18.75" thickBot="1">
      <c r="A625" s="336">
        <v>175</v>
      </c>
      <c r="B625" s="169"/>
      <c r="C625" s="170">
        <v>1030</v>
      </c>
      <c r="D625" s="181" t="s">
        <v>808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809</v>
      </c>
      <c r="E626" s="625"/>
      <c r="F626" s="627"/>
      <c r="G626" s="318"/>
      <c r="H626" s="318"/>
      <c r="I626" s="856">
        <f t="shared" si="101"/>
        <v>0</v>
      </c>
      <c r="J626" s="316">
        <f t="shared" si="98"/>
      </c>
      <c r="K626" s="317"/>
      <c r="L626" s="594"/>
      <c r="M626" s="327"/>
      <c r="N626" s="408">
        <f t="shared" si="104"/>
        <v>0</v>
      </c>
      <c r="O626" s="595">
        <f t="shared" si="100"/>
        <v>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810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811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812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813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814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815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816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817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818</v>
      </c>
      <c r="E635" s="625">
        <v>26000</v>
      </c>
      <c r="F635" s="627">
        <v>0</v>
      </c>
      <c r="G635" s="318">
        <v>0</v>
      </c>
      <c r="H635" s="318">
        <v>0</v>
      </c>
      <c r="I635" s="856">
        <f t="shared" si="101"/>
        <v>0</v>
      </c>
      <c r="J635" s="316">
        <f t="shared" si="98"/>
        <v>1</v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43" t="s">
        <v>267</v>
      </c>
      <c r="D636" s="1043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819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820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205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822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823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43" t="s">
        <v>824</v>
      </c>
      <c r="D642" s="1043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825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826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827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43" t="s">
        <v>828</v>
      </c>
      <c r="D646" s="1043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49" t="s">
        <v>829</v>
      </c>
      <c r="D647" s="1050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51" t="s">
        <v>830</v>
      </c>
      <c r="D648" s="1052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053" t="s">
        <v>831</v>
      </c>
      <c r="D649" s="1054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43" t="s">
        <v>832</v>
      </c>
      <c r="D650" s="1043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833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834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835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836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837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838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206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39" t="s">
        <v>840</v>
      </c>
      <c r="D658" s="1039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841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207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843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844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845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846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39" t="s">
        <v>847</v>
      </c>
      <c r="D665" s="1039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44" t="s">
        <v>848</v>
      </c>
      <c r="D666" s="1044"/>
      <c r="E666" s="628">
        <v>9636</v>
      </c>
      <c r="F666" s="631">
        <v>8685</v>
      </c>
      <c r="G666" s="331">
        <v>0</v>
      </c>
      <c r="H666" s="331">
        <v>0</v>
      </c>
      <c r="I666" s="856">
        <f t="shared" si="113"/>
        <v>8685</v>
      </c>
      <c r="J666" s="316">
        <f t="shared" si="114"/>
        <v>1</v>
      </c>
      <c r="K666" s="317"/>
      <c r="L666" s="601"/>
      <c r="M666" s="329"/>
      <c r="N666" s="412">
        <f t="shared" si="115"/>
        <v>8685</v>
      </c>
      <c r="O666" s="595">
        <f>L666+M666-N666</f>
        <v>-8685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39" t="s">
        <v>849</v>
      </c>
      <c r="D667" s="1039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43" t="s">
        <v>850</v>
      </c>
      <c r="D668" s="1043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851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852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853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854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855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856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43" t="s">
        <v>857</v>
      </c>
      <c r="D675" s="1043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858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208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860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44" t="s">
        <v>861</v>
      </c>
      <c r="D679" s="1044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45" t="s">
        <v>153</v>
      </c>
      <c r="D680" s="1045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46" t="s">
        <v>862</v>
      </c>
      <c r="D681" s="1047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39" t="s">
        <v>863</v>
      </c>
      <c r="D682" s="1039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864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865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38" t="s">
        <v>866</v>
      </c>
      <c r="D685" s="1038"/>
      <c r="E685" s="676"/>
      <c r="F685" s="673"/>
      <c r="G685" s="604"/>
      <c r="H685" s="604"/>
      <c r="I685" s="856">
        <f>F685+G685+H685</f>
        <v>0</v>
      </c>
      <c r="J685" s="316">
        <f t="shared" si="114"/>
      </c>
      <c r="K685" s="317"/>
      <c r="L685" s="605"/>
      <c r="M685" s="606"/>
      <c r="N685" s="431">
        <f t="shared" si="115"/>
        <v>0</v>
      </c>
      <c r="O685" s="595">
        <f>L685+M685-N685</f>
        <v>0</v>
      </c>
      <c r="P685" s="317"/>
      <c r="Q685" s="605"/>
      <c r="R685" s="606"/>
      <c r="S685" s="602">
        <f>+IF(+(L685+M685)&gt;=I685,+M685,+(+I685-L685))</f>
        <v>0</v>
      </c>
      <c r="T685" s="408">
        <f>Q685+R685-S685</f>
        <v>0</v>
      </c>
      <c r="U685" s="606"/>
      <c r="V685" s="606"/>
      <c r="W685" s="328"/>
      <c r="X685" s="406">
        <f t="shared" si="116"/>
        <v>0</v>
      </c>
    </row>
    <row r="686" spans="1:24" ht="18.75" thickBot="1">
      <c r="A686" s="336">
        <v>720</v>
      </c>
      <c r="B686" s="222">
        <v>5200</v>
      </c>
      <c r="C686" s="1048" t="s">
        <v>867</v>
      </c>
      <c r="D686" s="1048"/>
      <c r="E686" s="1024">
        <f>SUM(E687:E693)</f>
        <v>0</v>
      </c>
      <c r="F686" s="674">
        <f>SUM(F687:F693)</f>
        <v>0</v>
      </c>
      <c r="G686" s="607">
        <f>SUM(G687:G693)</f>
        <v>0</v>
      </c>
      <c r="H686" s="607">
        <f>SUM(H687:H693)</f>
        <v>0</v>
      </c>
      <c r="I686" s="607">
        <f>SUM(I687:I693)</f>
        <v>0</v>
      </c>
      <c r="J686" s="316">
        <f t="shared" si="114"/>
      </c>
      <c r="K686" s="317"/>
      <c r="L686" s="430">
        <f>SUM(L687:L693)</f>
        <v>0</v>
      </c>
      <c r="M686" s="431">
        <f>SUM(M687:M693)</f>
        <v>0</v>
      </c>
      <c r="N686" s="608">
        <f>SUM(N687:N693)</f>
        <v>0</v>
      </c>
      <c r="O686" s="609">
        <f>SUM(O687:O693)</f>
        <v>0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0</v>
      </c>
      <c r="T686" s="431">
        <f t="shared" si="127"/>
        <v>0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0</v>
      </c>
    </row>
    <row r="687" spans="1:24" ht="18.75" thickBot="1">
      <c r="A687" s="336">
        <v>725</v>
      </c>
      <c r="B687" s="223"/>
      <c r="C687" s="224">
        <v>5201</v>
      </c>
      <c r="D687" s="225" t="s">
        <v>868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869</v>
      </c>
      <c r="E688" s="677"/>
      <c r="F688" s="675"/>
      <c r="G688" s="610"/>
      <c r="H688" s="610"/>
      <c r="I688" s="856">
        <f t="shared" si="128"/>
        <v>0</v>
      </c>
      <c r="J688" s="316">
        <f t="shared" si="114"/>
      </c>
      <c r="K688" s="317"/>
      <c r="L688" s="611"/>
      <c r="M688" s="612"/>
      <c r="N688" s="434">
        <f t="shared" si="115"/>
        <v>0</v>
      </c>
      <c r="O688" s="595">
        <f t="shared" si="129"/>
        <v>0</v>
      </c>
      <c r="P688" s="317"/>
      <c r="Q688" s="611"/>
      <c r="R688" s="612"/>
      <c r="S688" s="602">
        <f t="shared" si="130"/>
        <v>0</v>
      </c>
      <c r="T688" s="408">
        <f t="shared" si="131"/>
        <v>0</v>
      </c>
      <c r="U688" s="612"/>
      <c r="V688" s="612"/>
      <c r="W688" s="328"/>
      <c r="X688" s="406">
        <f t="shared" si="116"/>
        <v>0</v>
      </c>
    </row>
    <row r="689" spans="1:24" ht="18.75" thickBot="1">
      <c r="A689" s="336">
        <v>735</v>
      </c>
      <c r="B689" s="223"/>
      <c r="C689" s="226">
        <v>5203</v>
      </c>
      <c r="D689" s="227" t="s">
        <v>870</v>
      </c>
      <c r="E689" s="677"/>
      <c r="F689" s="675"/>
      <c r="G689" s="610"/>
      <c r="H689" s="610"/>
      <c r="I689" s="856">
        <f t="shared" si="128"/>
        <v>0</v>
      </c>
      <c r="J689" s="316">
        <f t="shared" si="114"/>
      </c>
      <c r="K689" s="317"/>
      <c r="L689" s="611"/>
      <c r="M689" s="612"/>
      <c r="N689" s="434">
        <f t="shared" si="115"/>
        <v>0</v>
      </c>
      <c r="O689" s="595">
        <f t="shared" si="129"/>
        <v>0</v>
      </c>
      <c r="P689" s="317"/>
      <c r="Q689" s="611"/>
      <c r="R689" s="612"/>
      <c r="S689" s="602">
        <f t="shared" si="130"/>
        <v>0</v>
      </c>
      <c r="T689" s="408">
        <f t="shared" si="131"/>
        <v>0</v>
      </c>
      <c r="U689" s="612"/>
      <c r="V689" s="612"/>
      <c r="W689" s="328"/>
      <c r="X689" s="406">
        <f t="shared" si="116"/>
        <v>0</v>
      </c>
    </row>
    <row r="690" spans="1:24" ht="18.75" thickBot="1">
      <c r="A690" s="336">
        <v>740</v>
      </c>
      <c r="B690" s="223"/>
      <c r="C690" s="226">
        <v>5204</v>
      </c>
      <c r="D690" s="227" t="s">
        <v>871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872</v>
      </c>
      <c r="E691" s="677"/>
      <c r="F691" s="675"/>
      <c r="G691" s="610"/>
      <c r="H691" s="610"/>
      <c r="I691" s="856">
        <f t="shared" si="128"/>
        <v>0</v>
      </c>
      <c r="J691" s="316">
        <f t="shared" si="114"/>
      </c>
      <c r="K691" s="317"/>
      <c r="L691" s="611"/>
      <c r="M691" s="612"/>
      <c r="N691" s="434">
        <f t="shared" si="115"/>
        <v>0</v>
      </c>
      <c r="O691" s="595">
        <f t="shared" si="129"/>
        <v>0</v>
      </c>
      <c r="P691" s="317"/>
      <c r="Q691" s="611"/>
      <c r="R691" s="612"/>
      <c r="S691" s="602">
        <f t="shared" si="130"/>
        <v>0</v>
      </c>
      <c r="T691" s="408">
        <f t="shared" si="131"/>
        <v>0</v>
      </c>
      <c r="U691" s="612"/>
      <c r="V691" s="612"/>
      <c r="W691" s="328"/>
      <c r="X691" s="406">
        <f t="shared" si="116"/>
        <v>0</v>
      </c>
    </row>
    <row r="692" spans="1:24" ht="18.75" thickBot="1">
      <c r="A692" s="335">
        <v>750</v>
      </c>
      <c r="B692" s="223"/>
      <c r="C692" s="226">
        <v>5206</v>
      </c>
      <c r="D692" s="227" t="s">
        <v>873</v>
      </c>
      <c r="E692" s="677"/>
      <c r="F692" s="675"/>
      <c r="G692" s="610"/>
      <c r="H692" s="610"/>
      <c r="I692" s="856">
        <f t="shared" si="128"/>
        <v>0</v>
      </c>
      <c r="J692" s="316">
        <f t="shared" si="114"/>
      </c>
      <c r="K692" s="317"/>
      <c r="L692" s="611"/>
      <c r="M692" s="612"/>
      <c r="N692" s="434">
        <f t="shared" si="115"/>
        <v>0</v>
      </c>
      <c r="O692" s="595">
        <f t="shared" si="129"/>
        <v>0</v>
      </c>
      <c r="P692" s="317"/>
      <c r="Q692" s="611"/>
      <c r="R692" s="612"/>
      <c r="S692" s="602">
        <f t="shared" si="130"/>
        <v>0</v>
      </c>
      <c r="T692" s="408">
        <f t="shared" si="131"/>
        <v>0</v>
      </c>
      <c r="U692" s="612"/>
      <c r="V692" s="612"/>
      <c r="W692" s="328"/>
      <c r="X692" s="406">
        <f t="shared" si="116"/>
        <v>0</v>
      </c>
    </row>
    <row r="693" spans="1:24" ht="18.75" thickBot="1">
      <c r="A693" s="336">
        <v>755</v>
      </c>
      <c r="B693" s="223"/>
      <c r="C693" s="228">
        <v>5219</v>
      </c>
      <c r="D693" s="229" t="s">
        <v>874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37" t="s">
        <v>875</v>
      </c>
      <c r="D694" s="1037"/>
      <c r="E694" s="1024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876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877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38" t="s">
        <v>878</v>
      </c>
      <c r="D697" s="1038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39" t="s">
        <v>879</v>
      </c>
      <c r="D698" s="1039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880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881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882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883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40" t="s">
        <v>884</v>
      </c>
      <c r="D703" s="1041"/>
      <c r="E703" s="1024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885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886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887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888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8.75" thickBot="1">
      <c r="A708" s="336">
        <v>822</v>
      </c>
      <c r="B708" s="616">
        <v>98</v>
      </c>
      <c r="C708" s="1042" t="s">
        <v>889</v>
      </c>
      <c r="D708" s="1043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890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891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892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8.75" thickBot="1">
      <c r="A712" s="336"/>
      <c r="B712" s="234"/>
      <c r="C712" s="202" t="s">
        <v>775</v>
      </c>
      <c r="D712" s="235" t="s">
        <v>893</v>
      </c>
      <c r="E712" s="353">
        <f>SUM(E601,E604,E610,E616,E617,E636,E642,E646,E647,E648,E649,E650,E658,E665,E666,E667,E668,E675,E679,E680,E681,E682,E685,E686,E694,E697,E698,E703)+E708</f>
        <v>296316</v>
      </c>
      <c r="F712" s="353">
        <f>SUM(F601,F604,F610,F616,F617,F636,F642,F646,F647,F648,F649,F650,F658,F665,F666,F667,F668,F675,F679,F680,F681,F682,F685,F686,F694,F697,F698,F703)+F708</f>
        <v>255660</v>
      </c>
      <c r="G712" s="353">
        <f>SUM(G601,G604,G610,G616,G617,G636,G642,G646,G647,G648,G649,G650,G658,G665,G666,G667,G668,G675,G679,G680,G681,G682,G685,G686,G694,G697,G698,G703)+G708</f>
        <v>0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255660</v>
      </c>
      <c r="J712" s="316">
        <f>(IF($E712&lt;&gt;0,$J$2,IF($I712&lt;&gt;0,$J$2,"")))</f>
        <v>1</v>
      </c>
      <c r="K712" s="965" t="str">
        <f>LEFT(C597,1)</f>
        <v>9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255660</v>
      </c>
      <c r="O712" s="456">
        <f>SUM(O601,O604,O610,O616,O617,O636,O642,O646,O647,O648,O649,O650,O658,O665,O666,O667,O668,O675,O679,O680,O681,O682,O685,O686,O694,O697,O698,O703)+O708</f>
        <v>-255660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39190</v>
      </c>
      <c r="T712" s="456">
        <f t="shared" si="134"/>
        <v>-39190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-39190</v>
      </c>
    </row>
    <row r="713" spans="1:24" ht="15.75">
      <c r="A713" s="937"/>
      <c r="B713" s="987" t="s">
        <v>315</v>
      </c>
      <c r="C713" s="236"/>
      <c r="I713" s="285"/>
      <c r="J713" s="287">
        <f>J712</f>
        <v>1</v>
      </c>
      <c r="P713" s="543"/>
      <c r="X713" s="543"/>
    </row>
    <row r="714" spans="1:24" ht="1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spans="1:24" ht="15">
      <c r="A715" s="937"/>
      <c r="E715" s="355"/>
      <c r="F715" s="355"/>
      <c r="G715" s="355"/>
      <c r="H715" s="355"/>
      <c r="I715" s="361"/>
      <c r="J715" s="287">
        <f>(IF($E846&lt;&gt;0,$J$2,IF($I846&lt;&gt;0,$J$2,"")))</f>
        <v>1</v>
      </c>
      <c r="L715" s="355"/>
      <c r="M715" s="355"/>
      <c r="N715" s="361"/>
      <c r="O715" s="361"/>
      <c r="P715" s="361"/>
      <c r="Q715" s="355"/>
      <c r="R715" s="355"/>
      <c r="S715" s="361"/>
      <c r="T715" s="361"/>
      <c r="U715" s="355"/>
      <c r="V715" s="361"/>
      <c r="W715" s="361"/>
      <c r="X715" s="543"/>
    </row>
    <row r="716" spans="1:24" ht="15">
      <c r="A716" s="937"/>
      <c r="C716" s="293"/>
      <c r="D716" s="294"/>
      <c r="E716" s="355"/>
      <c r="F716" s="355"/>
      <c r="G716" s="355"/>
      <c r="H716" s="355"/>
      <c r="I716" s="361"/>
      <c r="J716" s="287">
        <f>(IF($E846&lt;&gt;0,$J$2,IF($I846&lt;&gt;0,$J$2,"")))</f>
        <v>1</v>
      </c>
      <c r="L716" s="355"/>
      <c r="M716" s="355"/>
      <c r="N716" s="361"/>
      <c r="O716" s="361"/>
      <c r="P716" s="361"/>
      <c r="Q716" s="355"/>
      <c r="R716" s="355"/>
      <c r="S716" s="361"/>
      <c r="T716" s="361"/>
      <c r="U716" s="355"/>
      <c r="V716" s="361"/>
      <c r="W716" s="361"/>
      <c r="X716" s="543"/>
    </row>
    <row r="717" spans="1:24" ht="15">
      <c r="A717" s="937"/>
      <c r="B717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717" s="1061"/>
      <c r="D717" s="1061"/>
      <c r="E717" s="355"/>
      <c r="F717" s="355"/>
      <c r="G717" s="355"/>
      <c r="H717" s="355"/>
      <c r="I717" s="361"/>
      <c r="J717" s="287">
        <f>(IF($E846&lt;&gt;0,$J$2,IF($I846&lt;&gt;0,$J$2,"")))</f>
        <v>1</v>
      </c>
      <c r="L717" s="355"/>
      <c r="M717" s="355"/>
      <c r="N717" s="361"/>
      <c r="O717" s="361"/>
      <c r="P717" s="361"/>
      <c r="Q717" s="355"/>
      <c r="R717" s="355"/>
      <c r="S717" s="361"/>
      <c r="T717" s="361"/>
      <c r="U717" s="355"/>
      <c r="V717" s="361"/>
      <c r="W717" s="361"/>
      <c r="X717" s="543"/>
    </row>
    <row r="718" spans="1:24" ht="15">
      <c r="A718" s="937"/>
      <c r="C718" s="293"/>
      <c r="D718" s="294"/>
      <c r="E718" s="356" t="s">
        <v>629</v>
      </c>
      <c r="F718" s="356" t="s">
        <v>480</v>
      </c>
      <c r="G718" s="355"/>
      <c r="H718" s="355"/>
      <c r="I718" s="361"/>
      <c r="J718" s="287">
        <f>(IF($E846&lt;&gt;0,$J$2,IF($I846&lt;&gt;0,$J$2,"")))</f>
        <v>1</v>
      </c>
      <c r="L718" s="355"/>
      <c r="M718" s="355"/>
      <c r="N718" s="361"/>
      <c r="O718" s="361"/>
      <c r="P718" s="361"/>
      <c r="Q718" s="355"/>
      <c r="R718" s="355"/>
      <c r="S718" s="361"/>
      <c r="T718" s="361"/>
      <c r="U718" s="355"/>
      <c r="V718" s="361"/>
      <c r="W718" s="361"/>
      <c r="X718" s="543"/>
    </row>
    <row r="719" spans="1:24" ht="15.75">
      <c r="A719" s="937"/>
      <c r="B719" s="1060">
        <f>$B$9</f>
        <v>0</v>
      </c>
      <c r="C719" s="1061"/>
      <c r="D719" s="1061"/>
      <c r="E719" s="357">
        <f>$E$9</f>
        <v>41275</v>
      </c>
      <c r="F719" s="358">
        <f>$F$9</f>
        <v>41639</v>
      </c>
      <c r="G719" s="355"/>
      <c r="H719" s="355"/>
      <c r="I719" s="361"/>
      <c r="J719" s="287">
        <f>(IF($E846&lt;&gt;0,$J$2,IF($I846&lt;&gt;0,$J$2,"")))</f>
        <v>1</v>
      </c>
      <c r="L719" s="355"/>
      <c r="M719" s="355"/>
      <c r="N719" s="361"/>
      <c r="O719" s="361"/>
      <c r="P719" s="361"/>
      <c r="Q719" s="355"/>
      <c r="R719" s="355"/>
      <c r="S719" s="361"/>
      <c r="T719" s="361"/>
      <c r="U719" s="355"/>
      <c r="V719" s="361"/>
      <c r="W719" s="361"/>
      <c r="X719" s="543"/>
    </row>
    <row r="720" spans="1:24" ht="15">
      <c r="A720" s="937"/>
      <c r="B720" s="297" t="s">
        <v>630</v>
      </c>
      <c r="E720" s="355"/>
      <c r="F720" s="359">
        <f>$F$10</f>
        <v>0</v>
      </c>
      <c r="G720" s="355"/>
      <c r="H720" s="355"/>
      <c r="I720" s="361"/>
      <c r="J720" s="287">
        <f>(IF($E846&lt;&gt;0,$J$2,IF($I846&lt;&gt;0,$J$2,"")))</f>
        <v>1</v>
      </c>
      <c r="L720" s="355"/>
      <c r="M720" s="355"/>
      <c r="N720" s="361"/>
      <c r="O720" s="361"/>
      <c r="P720" s="361"/>
      <c r="Q720" s="355"/>
      <c r="R720" s="355"/>
      <c r="S720" s="361"/>
      <c r="T720" s="361"/>
      <c r="U720" s="355"/>
      <c r="V720" s="361"/>
      <c r="W720" s="361"/>
      <c r="X720" s="543"/>
    </row>
    <row r="721" spans="1:24" ht="15.75" thickBot="1">
      <c r="A721" s="937"/>
      <c r="B721" s="297"/>
      <c r="E721" s="360"/>
      <c r="F721" s="355"/>
      <c r="G721" s="355"/>
      <c r="H721" s="355"/>
      <c r="I721" s="361"/>
      <c r="J721" s="287">
        <f>(IF($E846&lt;&gt;0,$J$2,IF($I846&lt;&gt;0,$J$2,"")))</f>
        <v>1</v>
      </c>
      <c r="L721" s="355"/>
      <c r="M721" s="355"/>
      <c r="N721" s="361"/>
      <c r="O721" s="361"/>
      <c r="P721" s="361"/>
      <c r="Q721" s="355"/>
      <c r="R721" s="355"/>
      <c r="S721" s="361"/>
      <c r="T721" s="361"/>
      <c r="U721" s="355"/>
      <c r="V721" s="361"/>
      <c r="W721" s="361"/>
      <c r="X721" s="543"/>
    </row>
    <row r="722" spans="1:24" ht="17.25" thickBot="1" thickTop="1">
      <c r="A722" s="937"/>
      <c r="B722" s="1060" t="str">
        <f>$B$12</f>
        <v>Симеоновград</v>
      </c>
      <c r="C722" s="1061"/>
      <c r="D722" s="1061"/>
      <c r="E722" s="355" t="s">
        <v>631</v>
      </c>
      <c r="F722" s="362" t="str">
        <f>$F$12</f>
        <v>7607</v>
      </c>
      <c r="G722" s="355"/>
      <c r="H722" s="355"/>
      <c r="I722" s="361"/>
      <c r="J722" s="287">
        <f>(IF($E846&lt;&gt;0,$J$2,IF($I846&lt;&gt;0,$J$2,"")))</f>
        <v>1</v>
      </c>
      <c r="L722" s="355"/>
      <c r="M722" s="355"/>
      <c r="N722" s="361"/>
      <c r="O722" s="361"/>
      <c r="P722" s="361"/>
      <c r="Q722" s="355"/>
      <c r="R722" s="355"/>
      <c r="S722" s="361"/>
      <c r="T722" s="361"/>
      <c r="U722" s="355"/>
      <c r="V722" s="361"/>
      <c r="W722" s="361"/>
      <c r="X722" s="543"/>
    </row>
    <row r="723" spans="1:24" ht="16.5" thickBot="1" thickTop="1">
      <c r="A723" s="938"/>
      <c r="B723" s="297" t="s">
        <v>632</v>
      </c>
      <c r="E723" s="360" t="s">
        <v>633</v>
      </c>
      <c r="F723" s="355"/>
      <c r="G723" s="355"/>
      <c r="H723" s="355"/>
      <c r="I723" s="361"/>
      <c r="J723" s="287">
        <f>(IF($E846&lt;&gt;0,$J$2,IF($I846&lt;&gt;0,$J$2,"")))</f>
        <v>1</v>
      </c>
      <c r="L723" s="355"/>
      <c r="M723" s="355"/>
      <c r="N723" s="361"/>
      <c r="O723" s="361"/>
      <c r="P723" s="361"/>
      <c r="Q723" s="355"/>
      <c r="R723" s="355"/>
      <c r="S723" s="361"/>
      <c r="T723" s="361"/>
      <c r="U723" s="355"/>
      <c r="V723" s="361"/>
      <c r="W723" s="361"/>
      <c r="X723" s="543"/>
    </row>
    <row r="724" spans="1:24" ht="19.5" thickBot="1" thickTop="1">
      <c r="A724" s="938">
        <v>905</v>
      </c>
      <c r="B724" s="297"/>
      <c r="D724" s="619" t="s">
        <v>210</v>
      </c>
      <c r="E724" s="362" t="str">
        <f>$E$17</f>
        <v>98</v>
      </c>
      <c r="F724" s="354"/>
      <c r="G724" s="354"/>
      <c r="H724" s="354"/>
      <c r="I724" s="520"/>
      <c r="J724" s="287">
        <f>(IF($E846&lt;&gt;0,$J$2,IF($I846&lt;&gt;0,$J$2,"")))</f>
        <v>1</v>
      </c>
      <c r="L724" s="355"/>
      <c r="M724" s="355"/>
      <c r="N724" s="361"/>
      <c r="O724" s="361"/>
      <c r="P724" s="361"/>
      <c r="Q724" s="355"/>
      <c r="R724" s="355"/>
      <c r="S724" s="361"/>
      <c r="T724" s="361"/>
      <c r="U724" s="355"/>
      <c r="V724" s="361"/>
      <c r="W724" s="361"/>
      <c r="X724" s="543"/>
    </row>
    <row r="725" spans="1:24" ht="17.25" thickBot="1" thickTop="1">
      <c r="A725" s="938">
        <v>906</v>
      </c>
      <c r="C725" s="293"/>
      <c r="D725" s="294"/>
      <c r="E725" s="355"/>
      <c r="F725" s="360"/>
      <c r="G725" s="360"/>
      <c r="H725" s="360"/>
      <c r="I725" s="364" t="s">
        <v>634</v>
      </c>
      <c r="J725" s="287">
        <f>(IF($E846&lt;&gt;0,$J$2,IF($I846&lt;&gt;0,$J$2,"")))</f>
        <v>1</v>
      </c>
      <c r="L725" s="363" t="s">
        <v>120</v>
      </c>
      <c r="M725" s="355"/>
      <c r="N725" s="361"/>
      <c r="O725" s="364" t="s">
        <v>634</v>
      </c>
      <c r="P725" s="361"/>
      <c r="Q725" s="363" t="s">
        <v>121</v>
      </c>
      <c r="R725" s="355"/>
      <c r="S725" s="361"/>
      <c r="T725" s="364" t="s">
        <v>634</v>
      </c>
      <c r="U725" s="355"/>
      <c r="V725" s="361"/>
      <c r="W725" s="364" t="s">
        <v>634</v>
      </c>
      <c r="X725" s="543"/>
    </row>
    <row r="726" spans="1:24" ht="18.75" thickBot="1">
      <c r="A726" s="938">
        <v>907</v>
      </c>
      <c r="B726" s="486"/>
      <c r="C726" s="461"/>
      <c r="D726" s="462" t="s">
        <v>193</v>
      </c>
      <c r="E726" s="371"/>
      <c r="F726" s="372"/>
      <c r="G726" s="372"/>
      <c r="H726" s="372"/>
      <c r="I726" s="905"/>
      <c r="J726" s="287">
        <f>(IF($E846&lt;&gt;0,$J$2,IF($I846&lt;&gt;0,$J$2,"")))</f>
        <v>1</v>
      </c>
      <c r="L726" s="555"/>
      <c r="M726" s="556"/>
      <c r="N726" s="557"/>
      <c r="O726" s="558"/>
      <c r="P726" s="288"/>
      <c r="Q726" s="1062" t="s">
        <v>194</v>
      </c>
      <c r="R726" s="1062" t="s">
        <v>195</v>
      </c>
      <c r="S726" s="1062" t="s">
        <v>196</v>
      </c>
      <c r="T726" s="1062" t="s">
        <v>129</v>
      </c>
      <c r="U726" s="559" t="s">
        <v>130</v>
      </c>
      <c r="V726" s="560"/>
      <c r="W726" s="561"/>
      <c r="X726" s="375"/>
    </row>
    <row r="727" spans="1:24" ht="55.5" customHeight="1" thickBot="1">
      <c r="A727" s="938">
        <v>910</v>
      </c>
      <c r="B727" s="562" t="s">
        <v>538</v>
      </c>
      <c r="C727" s="563" t="s">
        <v>638</v>
      </c>
      <c r="D727" s="376"/>
      <c r="E727" s="464" t="s">
        <v>636</v>
      </c>
      <c r="F727" s="464" t="s">
        <v>637</v>
      </c>
      <c r="G727" s="464" t="s">
        <v>637</v>
      </c>
      <c r="H727" s="464" t="s">
        <v>637</v>
      </c>
      <c r="I727" s="906" t="s">
        <v>637</v>
      </c>
      <c r="J727" s="287">
        <f>(IF($E846&lt;&gt;0,$J$2,IF($I846&lt;&gt;0,$J$2,"")))</f>
        <v>1</v>
      </c>
      <c r="L727" s="1064" t="s">
        <v>197</v>
      </c>
      <c r="M727" s="1064" t="s">
        <v>198</v>
      </c>
      <c r="N727" s="1065" t="s">
        <v>199</v>
      </c>
      <c r="O727" s="1065" t="s">
        <v>125</v>
      </c>
      <c r="P727" s="288"/>
      <c r="Q727" s="1063"/>
      <c r="R727" s="1063"/>
      <c r="S727" s="1063"/>
      <c r="T727" s="1063"/>
      <c r="U727" s="564">
        <v>2013</v>
      </c>
      <c r="V727" s="564">
        <v>2014</v>
      </c>
      <c r="W727" s="564" t="s">
        <v>132</v>
      </c>
      <c r="X727" s="565"/>
    </row>
    <row r="728" spans="1:24" ht="69" customHeight="1">
      <c r="A728" s="938">
        <v>911</v>
      </c>
      <c r="B728" s="562"/>
      <c r="C728" s="563"/>
      <c r="D728" s="566" t="s">
        <v>200</v>
      </c>
      <c r="E728" s="377">
        <v>2013</v>
      </c>
      <c r="F728" s="950" t="s">
        <v>288</v>
      </c>
      <c r="G728" s="950" t="s">
        <v>289</v>
      </c>
      <c r="H728" s="950" t="s">
        <v>290</v>
      </c>
      <c r="I728" s="951" t="s">
        <v>179</v>
      </c>
      <c r="J728" s="287">
        <f>(IF($E846&lt;&gt;0,$J$2,IF($I846&lt;&gt;0,$J$2,"")))</f>
        <v>1</v>
      </c>
      <c r="L728" s="1064"/>
      <c r="M728" s="1064"/>
      <c r="N728" s="1065"/>
      <c r="O728" s="1065"/>
      <c r="P728" s="288"/>
      <c r="Q728" s="567"/>
      <c r="R728" s="567"/>
      <c r="S728" s="567"/>
      <c r="T728" s="567"/>
      <c r="U728" s="567"/>
      <c r="V728" s="567"/>
      <c r="W728" s="567"/>
      <c r="X728" s="568" t="s">
        <v>131</v>
      </c>
    </row>
    <row r="729" spans="1:24" ht="15.75" thickBot="1">
      <c r="A729" s="938">
        <v>912</v>
      </c>
      <c r="B729" s="569"/>
      <c r="C729" s="310"/>
      <c r="D729" s="566"/>
      <c r="E729" s="464"/>
      <c r="F729" s="952"/>
      <c r="G729" s="952"/>
      <c r="H729" s="952"/>
      <c r="I729" s="953"/>
      <c r="J729" s="287">
        <f>(IF($E846&lt;&gt;0,$J$2,IF($I846&lt;&gt;0,$J$2,"")))</f>
        <v>1</v>
      </c>
      <c r="L729" s="570"/>
      <c r="M729" s="570"/>
      <c r="N729" s="571"/>
      <c r="O729" s="572"/>
      <c r="P729" s="288"/>
      <c r="Q729" s="573"/>
      <c r="R729" s="573"/>
      <c r="S729" s="574"/>
      <c r="T729" s="575"/>
      <c r="U729" s="573"/>
      <c r="V729" s="574"/>
      <c r="W729" s="575"/>
      <c r="X729" s="565"/>
    </row>
    <row r="730" spans="1:24" ht="18.75" thickBot="1">
      <c r="A730" s="938">
        <v>920</v>
      </c>
      <c r="B730" s="379"/>
      <c r="C730" s="534"/>
      <c r="D730" s="381" t="s">
        <v>780</v>
      </c>
      <c r="E730" s="382" t="s">
        <v>133</v>
      </c>
      <c r="F730" s="382" t="s">
        <v>134</v>
      </c>
      <c r="G730" s="382" t="s">
        <v>211</v>
      </c>
      <c r="H730" s="382" t="s">
        <v>212</v>
      </c>
      <c r="I730" s="907" t="s">
        <v>146</v>
      </c>
      <c r="J730" s="287">
        <f>(IF($E846&lt;&gt;0,$J$2,IF($I846&lt;&gt;0,$J$2,"")))</f>
        <v>1</v>
      </c>
      <c r="L730" s="383" t="s">
        <v>135</v>
      </c>
      <c r="M730" s="383" t="s">
        <v>136</v>
      </c>
      <c r="N730" s="384" t="s">
        <v>137</v>
      </c>
      <c r="O730" s="384" t="s">
        <v>138</v>
      </c>
      <c r="P730" s="288"/>
      <c r="Q730" s="385" t="s">
        <v>139</v>
      </c>
      <c r="R730" s="385" t="s">
        <v>140</v>
      </c>
      <c r="S730" s="385" t="s">
        <v>141</v>
      </c>
      <c r="T730" s="385" t="s">
        <v>142</v>
      </c>
      <c r="U730" s="385" t="s">
        <v>143</v>
      </c>
      <c r="V730" s="385" t="s">
        <v>144</v>
      </c>
      <c r="W730" s="385" t="s">
        <v>145</v>
      </c>
      <c r="X730" s="576" t="s">
        <v>146</v>
      </c>
    </row>
    <row r="731" spans="1:24" ht="108">
      <c r="A731" s="938">
        <v>921</v>
      </c>
      <c r="B731" s="308"/>
      <c r="C731" s="973" t="str">
        <f>VLOOKUP(D731,OP_LIST2,2,FALSE)</f>
        <v>98301</v>
      </c>
      <c r="D731" s="972" t="s">
        <v>308</v>
      </c>
      <c r="E731" s="579"/>
      <c r="F731" s="501"/>
      <c r="G731" s="501"/>
      <c r="H731" s="501"/>
      <c r="I731" s="389"/>
      <c r="J731" s="287">
        <f>(IF($E846&lt;&gt;0,$J$2,IF($I846&lt;&gt;0,$J$2,"")))</f>
        <v>1</v>
      </c>
      <c r="L731" s="580" t="s">
        <v>147</v>
      </c>
      <c r="M731" s="580" t="s">
        <v>147</v>
      </c>
      <c r="N731" s="580" t="s">
        <v>148</v>
      </c>
      <c r="O731" s="580" t="s">
        <v>149</v>
      </c>
      <c r="P731" s="288"/>
      <c r="Q731" s="580" t="s">
        <v>147</v>
      </c>
      <c r="R731" s="580" t="s">
        <v>147</v>
      </c>
      <c r="S731" s="580" t="s">
        <v>202</v>
      </c>
      <c r="T731" s="580" t="s">
        <v>151</v>
      </c>
      <c r="U731" s="580" t="s">
        <v>147</v>
      </c>
      <c r="V731" s="580" t="s">
        <v>147</v>
      </c>
      <c r="W731" s="580" t="s">
        <v>147</v>
      </c>
      <c r="X731" s="392" t="s">
        <v>152</v>
      </c>
    </row>
    <row r="732" spans="1:24" ht="18">
      <c r="A732" s="938">
        <v>922</v>
      </c>
      <c r="B732" s="581"/>
      <c r="C732" s="577">
        <v>3326</v>
      </c>
      <c r="D732" s="578" t="s">
        <v>201</v>
      </c>
      <c r="E732" s="501"/>
      <c r="F732" s="501"/>
      <c r="G732" s="501"/>
      <c r="H732" s="501"/>
      <c r="I732" s="389"/>
      <c r="J732" s="287">
        <f>(IF($E846&lt;&gt;0,$J$2,IF($I846&lt;&gt;0,$J$2,"")))</f>
        <v>1</v>
      </c>
      <c r="L732" s="582"/>
      <c r="M732" s="582"/>
      <c r="N732" s="449"/>
      <c r="O732" s="583"/>
      <c r="P732" s="288"/>
      <c r="Q732" s="582"/>
      <c r="R732" s="582"/>
      <c r="S732" s="449"/>
      <c r="T732" s="583"/>
      <c r="U732" s="582"/>
      <c r="V732" s="449"/>
      <c r="W732" s="583"/>
      <c r="X732" s="584"/>
    </row>
    <row r="733" spans="1:24" ht="31.5">
      <c r="A733" s="938">
        <v>930</v>
      </c>
      <c r="B733" s="585"/>
      <c r="C733" s="309"/>
      <c r="D733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Професионални училища и професионални паралелки към средно общообразователно училище</v>
      </c>
      <c r="E733" s="501"/>
      <c r="F733" s="501"/>
      <c r="G733" s="501"/>
      <c r="H733" s="501"/>
      <c r="I733" s="389"/>
      <c r="J733" s="287">
        <f>(IF($E846&lt;&gt;0,$J$2,IF($I846&lt;&gt;0,$J$2,"")))</f>
        <v>1</v>
      </c>
      <c r="L733" s="582"/>
      <c r="M733" s="582"/>
      <c r="N733" s="449"/>
      <c r="O733" s="586">
        <f>SUMIF(O736:O737,"&lt;0")+SUMIF(O739:O743,"&lt;0")+SUMIF(O745:O750,"&lt;0")+SUMIF(O752:O769,"&lt;0")+SUMIF(O771:O775,"&lt;0")+SUMIF(O778:O783,"&lt;0")+SUMIF(O785:O790,"&lt;0")+SUMIF(O799:O800,"&lt;0")+SUMIF(O803:O808,"&lt;0")+SUMIF(O810:O815,"&lt;0")+SUMIF(O819,"&lt;0")+SUMIF(O821:O827,"&lt;0")+SUMIF(O829:O831,"&lt;0")+SUMIF(O833:O836,"&lt;0")+SUMIF(O838:O839,"&lt;0")+SUMIF(O842,"&lt;0")</f>
        <v>-9977</v>
      </c>
      <c r="P733" s="288"/>
      <c r="Q733" s="582"/>
      <c r="R733" s="582"/>
      <c r="S733" s="449"/>
      <c r="T733" s="586">
        <f>SUMIF(T736:T737,"&lt;0")+SUMIF(T739:T743,"&lt;0")+SUMIF(T745:T750,"&lt;0")+SUMIF(T752:T769,"&lt;0")+SUMIF(T771:T775,"&lt;0")+SUMIF(T778:T783,"&lt;0")+SUMIF(T785:T790,"&lt;0")+SUMIF(T799:T800,"&lt;0")+SUMIF(T803:T808,"&lt;0")+SUMIF(T810:T815,"&lt;0")+SUMIF(T819,"&lt;0")+SUMIF(T821:T827,"&lt;0")+SUMIF(T829:T831,"&lt;0")+SUMIF(T833:T836,"&lt;0")+SUMIF(T838:T839,"&lt;0")+SUMIF(T842,"&lt;0")</f>
        <v>0</v>
      </c>
      <c r="U733" s="582"/>
      <c r="V733" s="449"/>
      <c r="W733" s="583"/>
      <c r="X733" s="395"/>
    </row>
    <row r="734" spans="1:24" ht="18.75" thickBot="1">
      <c r="A734" s="938">
        <v>931</v>
      </c>
      <c r="B734" s="463"/>
      <c r="C734" s="309"/>
      <c r="D734" s="376" t="s">
        <v>203</v>
      </c>
      <c r="E734" s="501"/>
      <c r="F734" s="501"/>
      <c r="G734" s="501"/>
      <c r="H734" s="501"/>
      <c r="I734" s="389"/>
      <c r="J734" s="287">
        <f>(IF($E846&lt;&gt;0,$J$2,IF($I846&lt;&gt;0,$J$2,"")))</f>
        <v>1</v>
      </c>
      <c r="L734" s="582"/>
      <c r="M734" s="582"/>
      <c r="N734" s="449"/>
      <c r="O734" s="583"/>
      <c r="P734" s="288"/>
      <c r="Q734" s="582"/>
      <c r="R734" s="582"/>
      <c r="S734" s="449"/>
      <c r="T734" s="583"/>
      <c r="U734" s="582"/>
      <c r="V734" s="449"/>
      <c r="W734" s="583"/>
      <c r="X734" s="401"/>
    </row>
    <row r="735" spans="1:24" ht="36" customHeight="1" thickBot="1">
      <c r="A735" s="336">
        <v>15</v>
      </c>
      <c r="B735" s="204">
        <v>100</v>
      </c>
      <c r="C735" s="1055" t="s">
        <v>784</v>
      </c>
      <c r="D735" s="1056"/>
      <c r="E735" s="1021">
        <f>SUM(E736:E737)</f>
        <v>1544</v>
      </c>
      <c r="F735" s="672">
        <f>SUM(F736:F737)</f>
        <v>1344</v>
      </c>
      <c r="G735" s="588">
        <f>SUM(G736:G737)</f>
        <v>0</v>
      </c>
      <c r="H735" s="588">
        <f>SUM(H736:H737)</f>
        <v>0</v>
      </c>
      <c r="I735" s="588">
        <f>SUM(I736:I737)</f>
        <v>1344</v>
      </c>
      <c r="J735" s="316">
        <f aca="true" t="shared" si="135" ref="J735:J798">(IF($E735&lt;&gt;0,$J$2,IF($I735&lt;&gt;0,$J$2,"")))</f>
        <v>1</v>
      </c>
      <c r="K735" s="317"/>
      <c r="L735" s="403">
        <f>SUM(L736:L737)</f>
        <v>0</v>
      </c>
      <c r="M735" s="404">
        <f>SUM(M736:M737)</f>
        <v>0</v>
      </c>
      <c r="N735" s="589">
        <f>SUM(N736:N737)</f>
        <v>1344</v>
      </c>
      <c r="O735" s="590">
        <f>SUM(O736:O737)</f>
        <v>-1344</v>
      </c>
      <c r="P735" s="317"/>
      <c r="Q735" s="405"/>
      <c r="R735" s="591"/>
      <c r="S735" s="592"/>
      <c r="T735" s="591"/>
      <c r="U735" s="591"/>
      <c r="V735" s="591"/>
      <c r="W735" s="593"/>
      <c r="X735" s="406">
        <f>T735-U735-V735-W735</f>
        <v>0</v>
      </c>
    </row>
    <row r="736" spans="1:24" ht="32.25" thickBot="1">
      <c r="A736" s="335">
        <v>35</v>
      </c>
      <c r="B736" s="174"/>
      <c r="C736" s="180">
        <v>101</v>
      </c>
      <c r="D736" s="171" t="s">
        <v>785</v>
      </c>
      <c r="E736" s="625">
        <v>1544</v>
      </c>
      <c r="F736" s="627">
        <v>1344</v>
      </c>
      <c r="G736" s="318">
        <v>0</v>
      </c>
      <c r="H736" s="318">
        <v>0</v>
      </c>
      <c r="I736" s="856">
        <f>F736+G736+H736</f>
        <v>1344</v>
      </c>
      <c r="J736" s="316">
        <f t="shared" si="135"/>
        <v>1</v>
      </c>
      <c r="K736" s="317"/>
      <c r="L736" s="594"/>
      <c r="M736" s="327"/>
      <c r="N736" s="408">
        <f>I736</f>
        <v>1344</v>
      </c>
      <c r="O736" s="595">
        <f>L736+M736-N736</f>
        <v>-1344</v>
      </c>
      <c r="P736" s="317"/>
      <c r="Q736" s="409"/>
      <c r="R736" s="414"/>
      <c r="S736" s="414"/>
      <c r="T736" s="414"/>
      <c r="U736" s="414"/>
      <c r="V736" s="414"/>
      <c r="W736" s="596"/>
      <c r="X736" s="406">
        <f aca="true" t="shared" si="136" ref="X736:X799">T736-U736-V736-W736</f>
        <v>0</v>
      </c>
    </row>
    <row r="737" spans="1:24" ht="32.25" thickBot="1">
      <c r="A737" s="336">
        <v>40</v>
      </c>
      <c r="B737" s="174"/>
      <c r="C737" s="170">
        <v>102</v>
      </c>
      <c r="D737" s="172" t="s">
        <v>786</v>
      </c>
      <c r="E737" s="625"/>
      <c r="F737" s="627"/>
      <c r="G737" s="318"/>
      <c r="H737" s="318"/>
      <c r="I737" s="856">
        <f>F737+G737+H737</f>
        <v>0</v>
      </c>
      <c r="J737" s="316">
        <f t="shared" si="135"/>
      </c>
      <c r="K737" s="317"/>
      <c r="L737" s="594"/>
      <c r="M737" s="327"/>
      <c r="N737" s="408">
        <f>I737</f>
        <v>0</v>
      </c>
      <c r="O737" s="595">
        <f aca="true" t="shared" si="137" ref="O737:O775">L737+M737-N737</f>
        <v>0</v>
      </c>
      <c r="P737" s="317"/>
      <c r="Q737" s="409"/>
      <c r="R737" s="414"/>
      <c r="S737" s="414"/>
      <c r="T737" s="414"/>
      <c r="U737" s="414"/>
      <c r="V737" s="414"/>
      <c r="W737" s="596"/>
      <c r="X737" s="406">
        <f t="shared" si="136"/>
        <v>0</v>
      </c>
    </row>
    <row r="738" spans="1:24" ht="18.75" thickBot="1">
      <c r="A738" s="336">
        <v>45</v>
      </c>
      <c r="B738" s="173">
        <v>200</v>
      </c>
      <c r="C738" s="1057" t="s">
        <v>787</v>
      </c>
      <c r="D738" s="1057"/>
      <c r="E738" s="645">
        <f>SUM(E739:E743)</f>
        <v>1953</v>
      </c>
      <c r="F738" s="410">
        <f>SUM(F739:F743)</f>
        <v>1848</v>
      </c>
      <c r="G738" s="325">
        <f>SUM(G739:G743)</f>
        <v>0</v>
      </c>
      <c r="H738" s="325">
        <f>SUM(H739:H743)</f>
        <v>0</v>
      </c>
      <c r="I738" s="325">
        <f>SUM(I739:I743)</f>
        <v>1848</v>
      </c>
      <c r="J738" s="316">
        <f t="shared" si="135"/>
        <v>1</v>
      </c>
      <c r="K738" s="317"/>
      <c r="L738" s="411">
        <f>SUM(L739:L743)</f>
        <v>0</v>
      </c>
      <c r="M738" s="412">
        <f>SUM(M739:M743)</f>
        <v>0</v>
      </c>
      <c r="N738" s="597">
        <f>SUM(N739:N743)</f>
        <v>1848</v>
      </c>
      <c r="O738" s="598">
        <f>SUM(O739:O743)</f>
        <v>-1848</v>
      </c>
      <c r="P738" s="317"/>
      <c r="Q738" s="413"/>
      <c r="R738" s="428"/>
      <c r="S738" s="428"/>
      <c r="T738" s="428"/>
      <c r="U738" s="428"/>
      <c r="V738" s="428"/>
      <c r="W738" s="599"/>
      <c r="X738" s="406">
        <f t="shared" si="136"/>
        <v>0</v>
      </c>
    </row>
    <row r="739" spans="1:24" ht="18.75" thickBot="1">
      <c r="A739" s="336">
        <v>50</v>
      </c>
      <c r="B739" s="177"/>
      <c r="C739" s="180">
        <v>201</v>
      </c>
      <c r="D739" s="171" t="s">
        <v>788</v>
      </c>
      <c r="E739" s="625"/>
      <c r="F739" s="627"/>
      <c r="G739" s="318"/>
      <c r="H739" s="318"/>
      <c r="I739" s="856">
        <f>F739+G739+H739</f>
        <v>0</v>
      </c>
      <c r="J739" s="316">
        <f t="shared" si="135"/>
      </c>
      <c r="K739" s="317"/>
      <c r="L739" s="594"/>
      <c r="M739" s="327"/>
      <c r="N739" s="408">
        <f>I739</f>
        <v>0</v>
      </c>
      <c r="O739" s="595">
        <f t="shared" si="137"/>
        <v>0</v>
      </c>
      <c r="P739" s="317"/>
      <c r="Q739" s="409"/>
      <c r="R739" s="414"/>
      <c r="S739" s="414"/>
      <c r="T739" s="414"/>
      <c r="U739" s="414"/>
      <c r="V739" s="414"/>
      <c r="W739" s="596"/>
      <c r="X739" s="406">
        <f t="shared" si="136"/>
        <v>0</v>
      </c>
    </row>
    <row r="740" spans="1:24" ht="18.75" thickBot="1">
      <c r="A740" s="336">
        <v>55</v>
      </c>
      <c r="B740" s="169"/>
      <c r="C740" s="170">
        <v>202</v>
      </c>
      <c r="D740" s="181" t="s">
        <v>789</v>
      </c>
      <c r="E740" s="625">
        <v>1953</v>
      </c>
      <c r="F740" s="627">
        <v>1848</v>
      </c>
      <c r="G740" s="318">
        <v>0</v>
      </c>
      <c r="H740" s="318">
        <v>0</v>
      </c>
      <c r="I740" s="856">
        <f>F740+G740+H740</f>
        <v>1848</v>
      </c>
      <c r="J740" s="316">
        <f t="shared" si="135"/>
        <v>1</v>
      </c>
      <c r="K740" s="317"/>
      <c r="L740" s="594"/>
      <c r="M740" s="327"/>
      <c r="N740" s="408">
        <f>I740</f>
        <v>1848</v>
      </c>
      <c r="O740" s="595">
        <f t="shared" si="137"/>
        <v>-1848</v>
      </c>
      <c r="P740" s="317"/>
      <c r="Q740" s="409"/>
      <c r="R740" s="414"/>
      <c r="S740" s="414"/>
      <c r="T740" s="414"/>
      <c r="U740" s="414"/>
      <c r="V740" s="414"/>
      <c r="W740" s="596"/>
      <c r="X740" s="406">
        <f t="shared" si="136"/>
        <v>0</v>
      </c>
    </row>
    <row r="741" spans="1:24" ht="32.25" thickBot="1">
      <c r="A741" s="336">
        <v>60</v>
      </c>
      <c r="B741" s="191"/>
      <c r="C741" s="170">
        <v>205</v>
      </c>
      <c r="D741" s="181" t="s">
        <v>790</v>
      </c>
      <c r="E741" s="625"/>
      <c r="F741" s="627"/>
      <c r="G741" s="318"/>
      <c r="H741" s="318"/>
      <c r="I741" s="856">
        <f>F741+G741+H741</f>
        <v>0</v>
      </c>
      <c r="J741" s="316">
        <f t="shared" si="135"/>
      </c>
      <c r="K741" s="317"/>
      <c r="L741" s="594"/>
      <c r="M741" s="327"/>
      <c r="N741" s="408">
        <f>I741</f>
        <v>0</v>
      </c>
      <c r="O741" s="595">
        <f t="shared" si="137"/>
        <v>0</v>
      </c>
      <c r="P741" s="317"/>
      <c r="Q741" s="409"/>
      <c r="R741" s="414"/>
      <c r="S741" s="414"/>
      <c r="T741" s="414"/>
      <c r="U741" s="414"/>
      <c r="V741" s="414"/>
      <c r="W741" s="596"/>
      <c r="X741" s="406">
        <f t="shared" si="136"/>
        <v>0</v>
      </c>
    </row>
    <row r="742" spans="1:24" ht="18.75" thickBot="1">
      <c r="A742" s="335">
        <v>65</v>
      </c>
      <c r="B742" s="191"/>
      <c r="C742" s="170">
        <v>208</v>
      </c>
      <c r="D742" s="205" t="s">
        <v>791</v>
      </c>
      <c r="E742" s="625"/>
      <c r="F742" s="627"/>
      <c r="G742" s="318"/>
      <c r="H742" s="318"/>
      <c r="I742" s="856">
        <f>F742+G742+H742</f>
        <v>0</v>
      </c>
      <c r="J742" s="316">
        <f t="shared" si="135"/>
      </c>
      <c r="K742" s="317"/>
      <c r="L742" s="594"/>
      <c r="M742" s="327"/>
      <c r="N742" s="408">
        <f>I742</f>
        <v>0</v>
      </c>
      <c r="O742" s="595">
        <f t="shared" si="137"/>
        <v>0</v>
      </c>
      <c r="P742" s="317"/>
      <c r="Q742" s="409"/>
      <c r="R742" s="414"/>
      <c r="S742" s="414"/>
      <c r="T742" s="414"/>
      <c r="U742" s="414"/>
      <c r="V742" s="414"/>
      <c r="W742" s="596"/>
      <c r="X742" s="406">
        <f t="shared" si="136"/>
        <v>0</v>
      </c>
    </row>
    <row r="743" spans="1:24" ht="18.75" thickBot="1">
      <c r="A743" s="336">
        <v>70</v>
      </c>
      <c r="B743" s="177"/>
      <c r="C743" s="176">
        <v>209</v>
      </c>
      <c r="D743" s="184" t="s">
        <v>792</v>
      </c>
      <c r="E743" s="625"/>
      <c r="F743" s="627"/>
      <c r="G743" s="318"/>
      <c r="H743" s="318"/>
      <c r="I743" s="856">
        <f>F743+G743+H743</f>
        <v>0</v>
      </c>
      <c r="J743" s="316">
        <f t="shared" si="135"/>
      </c>
      <c r="K743" s="317"/>
      <c r="L743" s="594"/>
      <c r="M743" s="327"/>
      <c r="N743" s="408">
        <f>I743</f>
        <v>0</v>
      </c>
      <c r="O743" s="595">
        <f t="shared" si="137"/>
        <v>0</v>
      </c>
      <c r="P743" s="317"/>
      <c r="Q743" s="409"/>
      <c r="R743" s="414"/>
      <c r="S743" s="414"/>
      <c r="T743" s="414"/>
      <c r="U743" s="414"/>
      <c r="V743" s="414"/>
      <c r="W743" s="596"/>
      <c r="X743" s="406">
        <f t="shared" si="136"/>
        <v>0</v>
      </c>
    </row>
    <row r="744" spans="1:24" ht="18.75" thickBot="1">
      <c r="A744" s="336">
        <v>75</v>
      </c>
      <c r="B744" s="173">
        <v>500</v>
      </c>
      <c r="C744" s="1058" t="s">
        <v>793</v>
      </c>
      <c r="D744" s="1058"/>
      <c r="E744" s="645">
        <f>SUM(E745:E749)</f>
        <v>731</v>
      </c>
      <c r="F744" s="410">
        <f>SUM(F745:F749)</f>
        <v>485</v>
      </c>
      <c r="G744" s="325">
        <f>SUM(G745:G749)</f>
        <v>0</v>
      </c>
      <c r="H744" s="325">
        <f>SUM(H745:H749)</f>
        <v>0</v>
      </c>
      <c r="I744" s="325">
        <f>SUM(I745:I749)</f>
        <v>485</v>
      </c>
      <c r="J744" s="316">
        <f t="shared" si="135"/>
        <v>1</v>
      </c>
      <c r="K744" s="317"/>
      <c r="L744" s="411">
        <f>SUM(L745:L749)</f>
        <v>0</v>
      </c>
      <c r="M744" s="412">
        <f>SUM(M745:M749)</f>
        <v>0</v>
      </c>
      <c r="N744" s="597">
        <f>SUM(N745:N749)</f>
        <v>485</v>
      </c>
      <c r="O744" s="598">
        <f>SUM(O745:O749)</f>
        <v>-485</v>
      </c>
      <c r="P744" s="317"/>
      <c r="Q744" s="413"/>
      <c r="R744" s="428"/>
      <c r="S744" s="414"/>
      <c r="T744" s="428"/>
      <c r="U744" s="428"/>
      <c r="V744" s="428"/>
      <c r="W744" s="599"/>
      <c r="X744" s="406">
        <f t="shared" si="136"/>
        <v>0</v>
      </c>
    </row>
    <row r="745" spans="1:24" ht="32.25" thickBot="1">
      <c r="A745" s="336">
        <v>80</v>
      </c>
      <c r="B745" s="177"/>
      <c r="C745" s="206">
        <v>551</v>
      </c>
      <c r="D745" s="639" t="s">
        <v>794</v>
      </c>
      <c r="E745" s="625">
        <v>370</v>
      </c>
      <c r="F745" s="627">
        <v>263</v>
      </c>
      <c r="G745" s="318">
        <v>0</v>
      </c>
      <c r="H745" s="318">
        <v>0</v>
      </c>
      <c r="I745" s="856">
        <f aca="true" t="shared" si="138" ref="I745:I775">F745+G745+H745</f>
        <v>263</v>
      </c>
      <c r="J745" s="316">
        <f t="shared" si="135"/>
        <v>1</v>
      </c>
      <c r="K745" s="317"/>
      <c r="L745" s="594"/>
      <c r="M745" s="327"/>
      <c r="N745" s="408">
        <f aca="true" t="shared" si="139" ref="N745:N750">I745</f>
        <v>263</v>
      </c>
      <c r="O745" s="595">
        <f t="shared" si="137"/>
        <v>-263</v>
      </c>
      <c r="P745" s="317"/>
      <c r="Q745" s="409"/>
      <c r="R745" s="414"/>
      <c r="S745" s="414"/>
      <c r="T745" s="414"/>
      <c r="U745" s="414"/>
      <c r="V745" s="414"/>
      <c r="W745" s="596"/>
      <c r="X745" s="406">
        <f t="shared" si="136"/>
        <v>0</v>
      </c>
    </row>
    <row r="746" spans="1:24" ht="32.25" thickBot="1">
      <c r="A746" s="336">
        <v>85</v>
      </c>
      <c r="B746" s="177"/>
      <c r="C746" s="207">
        <f>C745+1</f>
        <v>552</v>
      </c>
      <c r="D746" s="640" t="s">
        <v>795</v>
      </c>
      <c r="E746" s="625">
        <v>82</v>
      </c>
      <c r="F746" s="627">
        <v>42</v>
      </c>
      <c r="G746" s="318">
        <v>0</v>
      </c>
      <c r="H746" s="318">
        <v>0</v>
      </c>
      <c r="I746" s="856">
        <f t="shared" si="138"/>
        <v>42</v>
      </c>
      <c r="J746" s="316">
        <f t="shared" si="135"/>
        <v>1</v>
      </c>
      <c r="K746" s="317"/>
      <c r="L746" s="594"/>
      <c r="M746" s="327"/>
      <c r="N746" s="408">
        <f t="shared" si="139"/>
        <v>42</v>
      </c>
      <c r="O746" s="595">
        <f t="shared" si="137"/>
        <v>-42</v>
      </c>
      <c r="P746" s="317"/>
      <c r="Q746" s="409"/>
      <c r="R746" s="414"/>
      <c r="S746" s="414"/>
      <c r="T746" s="414"/>
      <c r="U746" s="414"/>
      <c r="V746" s="414"/>
      <c r="W746" s="596"/>
      <c r="X746" s="406">
        <f t="shared" si="136"/>
        <v>0</v>
      </c>
    </row>
    <row r="747" spans="1:24" ht="18.75" thickBot="1">
      <c r="A747" s="336">
        <v>90</v>
      </c>
      <c r="B747" s="177"/>
      <c r="C747" s="207">
        <v>560</v>
      </c>
      <c r="D747" s="641" t="s">
        <v>796</v>
      </c>
      <c r="E747" s="625">
        <v>185</v>
      </c>
      <c r="F747" s="627">
        <v>131</v>
      </c>
      <c r="G747" s="318">
        <v>0</v>
      </c>
      <c r="H747" s="318">
        <v>0</v>
      </c>
      <c r="I747" s="856">
        <f t="shared" si="138"/>
        <v>131</v>
      </c>
      <c r="J747" s="316">
        <f t="shared" si="135"/>
        <v>1</v>
      </c>
      <c r="K747" s="317"/>
      <c r="L747" s="594"/>
      <c r="M747" s="327"/>
      <c r="N747" s="408">
        <f t="shared" si="139"/>
        <v>131</v>
      </c>
      <c r="O747" s="595">
        <f t="shared" si="137"/>
        <v>-131</v>
      </c>
      <c r="P747" s="317"/>
      <c r="Q747" s="409"/>
      <c r="R747" s="414"/>
      <c r="S747" s="414"/>
      <c r="T747" s="414"/>
      <c r="U747" s="414"/>
      <c r="V747" s="414"/>
      <c r="W747" s="596"/>
      <c r="X747" s="406">
        <f t="shared" si="136"/>
        <v>0</v>
      </c>
    </row>
    <row r="748" spans="1:24" ht="32.25" thickBot="1">
      <c r="A748" s="335">
        <v>115</v>
      </c>
      <c r="B748" s="177"/>
      <c r="C748" s="207">
        <v>580</v>
      </c>
      <c r="D748" s="640" t="s">
        <v>797</v>
      </c>
      <c r="E748" s="625">
        <v>94</v>
      </c>
      <c r="F748" s="627">
        <v>49</v>
      </c>
      <c r="G748" s="318">
        <v>0</v>
      </c>
      <c r="H748" s="318">
        <v>0</v>
      </c>
      <c r="I748" s="856">
        <f t="shared" si="138"/>
        <v>49</v>
      </c>
      <c r="J748" s="316">
        <f t="shared" si="135"/>
        <v>1</v>
      </c>
      <c r="K748" s="317"/>
      <c r="L748" s="594"/>
      <c r="M748" s="327"/>
      <c r="N748" s="408">
        <f t="shared" si="139"/>
        <v>49</v>
      </c>
      <c r="O748" s="595">
        <f t="shared" si="137"/>
        <v>-49</v>
      </c>
      <c r="P748" s="317"/>
      <c r="Q748" s="409"/>
      <c r="R748" s="414"/>
      <c r="S748" s="414"/>
      <c r="T748" s="414"/>
      <c r="U748" s="414"/>
      <c r="V748" s="414"/>
      <c r="W748" s="596"/>
      <c r="X748" s="406">
        <f t="shared" si="136"/>
        <v>0</v>
      </c>
    </row>
    <row r="749" spans="1:24" ht="32.25" thickBot="1">
      <c r="A749" s="335">
        <v>125</v>
      </c>
      <c r="B749" s="177"/>
      <c r="C749" s="208">
        <v>590</v>
      </c>
      <c r="D749" s="642" t="s">
        <v>798</v>
      </c>
      <c r="E749" s="625"/>
      <c r="F749" s="627"/>
      <c r="G749" s="318"/>
      <c r="H749" s="318"/>
      <c r="I749" s="856">
        <f t="shared" si="138"/>
        <v>0</v>
      </c>
      <c r="J749" s="316">
        <f t="shared" si="135"/>
      </c>
      <c r="K749" s="317"/>
      <c r="L749" s="594"/>
      <c r="M749" s="327"/>
      <c r="N749" s="408">
        <f t="shared" si="139"/>
        <v>0</v>
      </c>
      <c r="O749" s="595">
        <f t="shared" si="137"/>
        <v>0</v>
      </c>
      <c r="P749" s="317"/>
      <c r="Q749" s="409"/>
      <c r="R749" s="414"/>
      <c r="S749" s="414"/>
      <c r="T749" s="414"/>
      <c r="U749" s="414"/>
      <c r="V749" s="414"/>
      <c r="W749" s="596"/>
      <c r="X749" s="406">
        <f t="shared" si="136"/>
        <v>0</v>
      </c>
    </row>
    <row r="750" spans="1:24" ht="18.75" thickBot="1">
      <c r="A750" s="336">
        <v>130</v>
      </c>
      <c r="B750" s="173">
        <v>800</v>
      </c>
      <c r="C750" s="1058" t="s">
        <v>204</v>
      </c>
      <c r="D750" s="1058"/>
      <c r="E750" s="628"/>
      <c r="F750" s="631"/>
      <c r="G750" s="331"/>
      <c r="H750" s="331"/>
      <c r="I750" s="856">
        <f t="shared" si="138"/>
        <v>0</v>
      </c>
      <c r="J750" s="316">
        <f t="shared" si="135"/>
      </c>
      <c r="K750" s="317"/>
      <c r="L750" s="601"/>
      <c r="M750" s="329"/>
      <c r="N750" s="408">
        <f t="shared" si="139"/>
        <v>0</v>
      </c>
      <c r="O750" s="595">
        <f t="shared" si="137"/>
        <v>0</v>
      </c>
      <c r="P750" s="317"/>
      <c r="Q750" s="413"/>
      <c r="R750" s="428"/>
      <c r="S750" s="414"/>
      <c r="T750" s="414"/>
      <c r="U750" s="428"/>
      <c r="V750" s="414"/>
      <c r="W750" s="596"/>
      <c r="X750" s="406">
        <f t="shared" si="136"/>
        <v>0</v>
      </c>
    </row>
    <row r="751" spans="1:24" ht="18.75" thickBot="1">
      <c r="A751" s="336">
        <v>135</v>
      </c>
      <c r="B751" s="173">
        <v>1000</v>
      </c>
      <c r="C751" s="1059" t="s">
        <v>800</v>
      </c>
      <c r="D751" s="1059"/>
      <c r="E751" s="645">
        <f>SUM(E752:E769)</f>
        <v>0</v>
      </c>
      <c r="F751" s="410">
        <f>SUM(F752:F769)</f>
        <v>0</v>
      </c>
      <c r="G751" s="325">
        <f>SUM(G752:G769)</f>
        <v>0</v>
      </c>
      <c r="H751" s="325">
        <f>SUM(H752:H769)</f>
        <v>0</v>
      </c>
      <c r="I751" s="856">
        <f t="shared" si="138"/>
        <v>0</v>
      </c>
      <c r="J751" s="316">
        <f t="shared" si="135"/>
      </c>
      <c r="K751" s="317"/>
      <c r="L751" s="411">
        <f>SUM(L752:L769)</f>
        <v>0</v>
      </c>
      <c r="M751" s="412">
        <f>SUM(M752:M769)</f>
        <v>0</v>
      </c>
      <c r="N751" s="597">
        <f>SUM(N752:N769)</f>
        <v>0</v>
      </c>
      <c r="O751" s="598">
        <f>SUM(O752:O769)</f>
        <v>0</v>
      </c>
      <c r="P751" s="317"/>
      <c r="Q751" s="411">
        <f aca="true" t="shared" si="140" ref="Q751:W751">SUM(Q752:Q769)</f>
        <v>0</v>
      </c>
      <c r="R751" s="412">
        <f t="shared" si="140"/>
        <v>0</v>
      </c>
      <c r="S751" s="412">
        <f t="shared" si="140"/>
        <v>0</v>
      </c>
      <c r="T751" s="412">
        <f t="shared" si="140"/>
        <v>0</v>
      </c>
      <c r="U751" s="412">
        <f t="shared" si="140"/>
        <v>0</v>
      </c>
      <c r="V751" s="412">
        <f t="shared" si="140"/>
        <v>0</v>
      </c>
      <c r="W751" s="598">
        <f t="shared" si="140"/>
        <v>0</v>
      </c>
      <c r="X751" s="406">
        <f t="shared" si="136"/>
        <v>0</v>
      </c>
    </row>
    <row r="752" spans="1:24" ht="36" customHeight="1" thickBot="1">
      <c r="A752" s="336">
        <v>140</v>
      </c>
      <c r="B752" s="169"/>
      <c r="C752" s="180">
        <v>1011</v>
      </c>
      <c r="D752" s="209" t="s">
        <v>801</v>
      </c>
      <c r="E752" s="625"/>
      <c r="F752" s="627"/>
      <c r="G752" s="318"/>
      <c r="H752" s="318"/>
      <c r="I752" s="856">
        <f t="shared" si="138"/>
        <v>0</v>
      </c>
      <c r="J752" s="316">
        <f t="shared" si="135"/>
      </c>
      <c r="K752" s="317"/>
      <c r="L752" s="594"/>
      <c r="M752" s="327"/>
      <c r="N752" s="408">
        <f aca="true" t="shared" si="141" ref="N752:N769">I752</f>
        <v>0</v>
      </c>
      <c r="O752" s="595">
        <f t="shared" si="137"/>
        <v>0</v>
      </c>
      <c r="P752" s="317"/>
      <c r="Q752" s="594"/>
      <c r="R752" s="327"/>
      <c r="S752" s="602">
        <f aca="true" t="shared" si="142" ref="S752:S759">+IF(+(L752+M752)&gt;=I752,+M752,+(+I752-L752))</f>
        <v>0</v>
      </c>
      <c r="T752" s="408">
        <f>Q752+R752-S752</f>
        <v>0</v>
      </c>
      <c r="U752" s="327"/>
      <c r="V752" s="327"/>
      <c r="W752" s="328"/>
      <c r="X752" s="406">
        <f t="shared" si="136"/>
        <v>0</v>
      </c>
    </row>
    <row r="753" spans="1:24" ht="18.75" thickBot="1">
      <c r="A753" s="336">
        <v>145</v>
      </c>
      <c r="B753" s="169"/>
      <c r="C753" s="170">
        <v>1012</v>
      </c>
      <c r="D753" s="181" t="s">
        <v>802</v>
      </c>
      <c r="E753" s="625"/>
      <c r="F753" s="627"/>
      <c r="G753" s="318"/>
      <c r="H753" s="318"/>
      <c r="I753" s="856">
        <f t="shared" si="138"/>
        <v>0</v>
      </c>
      <c r="J753" s="316">
        <f t="shared" si="135"/>
      </c>
      <c r="K753" s="317"/>
      <c r="L753" s="594"/>
      <c r="M753" s="327"/>
      <c r="N753" s="408">
        <f t="shared" si="141"/>
        <v>0</v>
      </c>
      <c r="O753" s="595">
        <f t="shared" si="137"/>
        <v>0</v>
      </c>
      <c r="P753" s="317"/>
      <c r="Q753" s="594"/>
      <c r="R753" s="327"/>
      <c r="S753" s="602">
        <f t="shared" si="142"/>
        <v>0</v>
      </c>
      <c r="T753" s="408">
        <f aca="true" t="shared" si="143" ref="T753:T759">Q753+R753-S753</f>
        <v>0</v>
      </c>
      <c r="U753" s="327"/>
      <c r="V753" s="327"/>
      <c r="W753" s="328"/>
      <c r="X753" s="406">
        <f t="shared" si="136"/>
        <v>0</v>
      </c>
    </row>
    <row r="754" spans="1:24" ht="18.75" thickBot="1">
      <c r="A754" s="336">
        <v>150</v>
      </c>
      <c r="B754" s="169"/>
      <c r="C754" s="170">
        <v>1013</v>
      </c>
      <c r="D754" s="181" t="s">
        <v>803</v>
      </c>
      <c r="E754" s="625"/>
      <c r="F754" s="627"/>
      <c r="G754" s="318"/>
      <c r="H754" s="318"/>
      <c r="I754" s="856">
        <f t="shared" si="138"/>
        <v>0</v>
      </c>
      <c r="J754" s="316">
        <f t="shared" si="135"/>
      </c>
      <c r="K754" s="317"/>
      <c r="L754" s="594"/>
      <c r="M754" s="327"/>
      <c r="N754" s="408">
        <f t="shared" si="141"/>
        <v>0</v>
      </c>
      <c r="O754" s="595">
        <f t="shared" si="137"/>
        <v>0</v>
      </c>
      <c r="P754" s="317"/>
      <c r="Q754" s="594"/>
      <c r="R754" s="327"/>
      <c r="S754" s="602">
        <f t="shared" si="142"/>
        <v>0</v>
      </c>
      <c r="T754" s="408">
        <f t="shared" si="143"/>
        <v>0</v>
      </c>
      <c r="U754" s="327"/>
      <c r="V754" s="327"/>
      <c r="W754" s="328"/>
      <c r="X754" s="406">
        <f t="shared" si="136"/>
        <v>0</v>
      </c>
    </row>
    <row r="755" spans="1:24" ht="18.75" thickBot="1">
      <c r="A755" s="336">
        <v>155</v>
      </c>
      <c r="B755" s="169"/>
      <c r="C755" s="170">
        <v>1014</v>
      </c>
      <c r="D755" s="181" t="s">
        <v>804</v>
      </c>
      <c r="E755" s="625"/>
      <c r="F755" s="627"/>
      <c r="G755" s="318"/>
      <c r="H755" s="318"/>
      <c r="I755" s="856">
        <f t="shared" si="138"/>
        <v>0</v>
      </c>
      <c r="J755" s="316">
        <f t="shared" si="135"/>
      </c>
      <c r="K755" s="317"/>
      <c r="L755" s="594"/>
      <c r="M755" s="327"/>
      <c r="N755" s="408">
        <f t="shared" si="141"/>
        <v>0</v>
      </c>
      <c r="O755" s="595">
        <f t="shared" si="137"/>
        <v>0</v>
      </c>
      <c r="P755" s="317"/>
      <c r="Q755" s="594"/>
      <c r="R755" s="327"/>
      <c r="S755" s="602">
        <f t="shared" si="142"/>
        <v>0</v>
      </c>
      <c r="T755" s="408">
        <f t="shared" si="143"/>
        <v>0</v>
      </c>
      <c r="U755" s="327"/>
      <c r="V755" s="327"/>
      <c r="W755" s="328"/>
      <c r="X755" s="406">
        <f t="shared" si="136"/>
        <v>0</v>
      </c>
    </row>
    <row r="756" spans="1:24" ht="18.75" thickBot="1">
      <c r="A756" s="336">
        <v>160</v>
      </c>
      <c r="B756" s="169"/>
      <c r="C756" s="170">
        <v>1015</v>
      </c>
      <c r="D756" s="181" t="s">
        <v>805</v>
      </c>
      <c r="E756" s="625"/>
      <c r="F756" s="627"/>
      <c r="G756" s="318"/>
      <c r="H756" s="318"/>
      <c r="I756" s="856">
        <f t="shared" si="138"/>
        <v>0</v>
      </c>
      <c r="J756" s="316">
        <f t="shared" si="135"/>
      </c>
      <c r="K756" s="317"/>
      <c r="L756" s="594"/>
      <c r="M756" s="327"/>
      <c r="N756" s="408">
        <f t="shared" si="141"/>
        <v>0</v>
      </c>
      <c r="O756" s="595">
        <f t="shared" si="137"/>
        <v>0</v>
      </c>
      <c r="P756" s="317"/>
      <c r="Q756" s="594"/>
      <c r="R756" s="327"/>
      <c r="S756" s="602">
        <f t="shared" si="142"/>
        <v>0</v>
      </c>
      <c r="T756" s="408">
        <f t="shared" si="143"/>
        <v>0</v>
      </c>
      <c r="U756" s="327"/>
      <c r="V756" s="327"/>
      <c r="W756" s="328"/>
      <c r="X756" s="406">
        <f t="shared" si="136"/>
        <v>0</v>
      </c>
    </row>
    <row r="757" spans="1:24" ht="18.75" thickBot="1">
      <c r="A757" s="336">
        <v>165</v>
      </c>
      <c r="B757" s="169"/>
      <c r="C757" s="170">
        <v>1016</v>
      </c>
      <c r="D757" s="181" t="s">
        <v>806</v>
      </c>
      <c r="E757" s="625"/>
      <c r="F757" s="627"/>
      <c r="G757" s="318"/>
      <c r="H757" s="318"/>
      <c r="I757" s="856">
        <f t="shared" si="138"/>
        <v>0</v>
      </c>
      <c r="J757" s="316">
        <f t="shared" si="135"/>
      </c>
      <c r="K757" s="317"/>
      <c r="L757" s="594"/>
      <c r="M757" s="327"/>
      <c r="N757" s="408">
        <f t="shared" si="141"/>
        <v>0</v>
      </c>
      <c r="O757" s="595">
        <f t="shared" si="137"/>
        <v>0</v>
      </c>
      <c r="P757" s="317"/>
      <c r="Q757" s="594"/>
      <c r="R757" s="327"/>
      <c r="S757" s="602">
        <f t="shared" si="142"/>
        <v>0</v>
      </c>
      <c r="T757" s="408">
        <f t="shared" si="143"/>
        <v>0</v>
      </c>
      <c r="U757" s="327"/>
      <c r="V757" s="327"/>
      <c r="W757" s="328"/>
      <c r="X757" s="406">
        <f t="shared" si="136"/>
        <v>0</v>
      </c>
    </row>
    <row r="758" spans="1:24" ht="18.75" thickBot="1">
      <c r="A758" s="336">
        <v>170</v>
      </c>
      <c r="B758" s="174"/>
      <c r="C758" s="210">
        <v>1020</v>
      </c>
      <c r="D758" s="211" t="s">
        <v>807</v>
      </c>
      <c r="E758" s="625"/>
      <c r="F758" s="627"/>
      <c r="G758" s="318"/>
      <c r="H758" s="318"/>
      <c r="I758" s="856">
        <f t="shared" si="138"/>
        <v>0</v>
      </c>
      <c r="J758" s="316">
        <f t="shared" si="135"/>
      </c>
      <c r="K758" s="317"/>
      <c r="L758" s="594"/>
      <c r="M758" s="327"/>
      <c r="N758" s="408">
        <f t="shared" si="141"/>
        <v>0</v>
      </c>
      <c r="O758" s="595">
        <f t="shared" si="137"/>
        <v>0</v>
      </c>
      <c r="P758" s="317"/>
      <c r="Q758" s="594"/>
      <c r="R758" s="327"/>
      <c r="S758" s="602">
        <f t="shared" si="142"/>
        <v>0</v>
      </c>
      <c r="T758" s="408">
        <f t="shared" si="143"/>
        <v>0</v>
      </c>
      <c r="U758" s="327"/>
      <c r="V758" s="327"/>
      <c r="W758" s="328"/>
      <c r="X758" s="406">
        <f t="shared" si="136"/>
        <v>0</v>
      </c>
    </row>
    <row r="759" spans="1:24" ht="18.75" thickBot="1">
      <c r="A759" s="336">
        <v>175</v>
      </c>
      <c r="B759" s="169"/>
      <c r="C759" s="170">
        <v>1030</v>
      </c>
      <c r="D759" s="181" t="s">
        <v>808</v>
      </c>
      <c r="E759" s="625"/>
      <c r="F759" s="627"/>
      <c r="G759" s="318"/>
      <c r="H759" s="318"/>
      <c r="I759" s="856">
        <f t="shared" si="138"/>
        <v>0</v>
      </c>
      <c r="J759" s="316">
        <f t="shared" si="135"/>
      </c>
      <c r="K759" s="317"/>
      <c r="L759" s="594"/>
      <c r="M759" s="327"/>
      <c r="N759" s="408">
        <f t="shared" si="141"/>
        <v>0</v>
      </c>
      <c r="O759" s="595">
        <f t="shared" si="137"/>
        <v>0</v>
      </c>
      <c r="P759" s="317"/>
      <c r="Q759" s="594"/>
      <c r="R759" s="327"/>
      <c r="S759" s="602">
        <f t="shared" si="142"/>
        <v>0</v>
      </c>
      <c r="T759" s="408">
        <f t="shared" si="143"/>
        <v>0</v>
      </c>
      <c r="U759" s="327"/>
      <c r="V759" s="327"/>
      <c r="W759" s="328"/>
      <c r="X759" s="406">
        <f t="shared" si="136"/>
        <v>0</v>
      </c>
    </row>
    <row r="760" spans="1:24" ht="30.75" thickBot="1">
      <c r="A760" s="336">
        <v>180</v>
      </c>
      <c r="B760" s="169"/>
      <c r="C760" s="212">
        <v>1040</v>
      </c>
      <c r="D760" s="213" t="s">
        <v>809</v>
      </c>
      <c r="E760" s="625"/>
      <c r="F760" s="627"/>
      <c r="G760" s="318"/>
      <c r="H760" s="318"/>
      <c r="I760" s="856">
        <f t="shared" si="138"/>
        <v>0</v>
      </c>
      <c r="J760" s="316">
        <f t="shared" si="135"/>
      </c>
      <c r="K760" s="317"/>
      <c r="L760" s="594"/>
      <c r="M760" s="327"/>
      <c r="N760" s="408">
        <f t="shared" si="141"/>
        <v>0</v>
      </c>
      <c r="O760" s="595">
        <f t="shared" si="137"/>
        <v>0</v>
      </c>
      <c r="P760" s="317"/>
      <c r="Q760" s="409"/>
      <c r="R760" s="414"/>
      <c r="S760" s="414"/>
      <c r="T760" s="414"/>
      <c r="U760" s="414"/>
      <c r="V760" s="414"/>
      <c r="W760" s="596"/>
      <c r="X760" s="406">
        <f t="shared" si="136"/>
        <v>0</v>
      </c>
    </row>
    <row r="761" spans="1:24" ht="18.75" thickBot="1">
      <c r="A761" s="336">
        <v>185</v>
      </c>
      <c r="B761" s="169"/>
      <c r="C761" s="210">
        <v>1051</v>
      </c>
      <c r="D761" s="214" t="s">
        <v>810</v>
      </c>
      <c r="E761" s="625"/>
      <c r="F761" s="627"/>
      <c r="G761" s="318"/>
      <c r="H761" s="318"/>
      <c r="I761" s="856">
        <f t="shared" si="138"/>
        <v>0</v>
      </c>
      <c r="J761" s="316">
        <f t="shared" si="135"/>
      </c>
      <c r="K761" s="317"/>
      <c r="L761" s="594"/>
      <c r="M761" s="327"/>
      <c r="N761" s="408">
        <f t="shared" si="141"/>
        <v>0</v>
      </c>
      <c r="O761" s="595">
        <f t="shared" si="137"/>
        <v>0</v>
      </c>
      <c r="P761" s="317"/>
      <c r="Q761" s="409"/>
      <c r="R761" s="414"/>
      <c r="S761" s="414"/>
      <c r="T761" s="414"/>
      <c r="U761" s="414"/>
      <c r="V761" s="414"/>
      <c r="W761" s="596"/>
      <c r="X761" s="406">
        <f t="shared" si="136"/>
        <v>0</v>
      </c>
    </row>
    <row r="762" spans="1:24" ht="18.75" thickBot="1">
      <c r="A762" s="336">
        <v>190</v>
      </c>
      <c r="B762" s="169"/>
      <c r="C762" s="170">
        <v>1052</v>
      </c>
      <c r="D762" s="181" t="s">
        <v>811</v>
      </c>
      <c r="E762" s="625"/>
      <c r="F762" s="627"/>
      <c r="G762" s="318"/>
      <c r="H762" s="318"/>
      <c r="I762" s="856">
        <f t="shared" si="138"/>
        <v>0</v>
      </c>
      <c r="J762" s="316">
        <f t="shared" si="135"/>
      </c>
      <c r="K762" s="317"/>
      <c r="L762" s="594"/>
      <c r="M762" s="327"/>
      <c r="N762" s="408">
        <f t="shared" si="141"/>
        <v>0</v>
      </c>
      <c r="O762" s="595">
        <f t="shared" si="137"/>
        <v>0</v>
      </c>
      <c r="P762" s="317"/>
      <c r="Q762" s="409"/>
      <c r="R762" s="414"/>
      <c r="S762" s="414"/>
      <c r="T762" s="414"/>
      <c r="U762" s="414"/>
      <c r="V762" s="414"/>
      <c r="W762" s="596"/>
      <c r="X762" s="406">
        <f t="shared" si="136"/>
        <v>0</v>
      </c>
    </row>
    <row r="763" spans="1:24" ht="32.25" thickBot="1">
      <c r="A763" s="336">
        <v>195</v>
      </c>
      <c r="B763" s="169"/>
      <c r="C763" s="215">
        <v>1053</v>
      </c>
      <c r="D763" s="216" t="s">
        <v>812</v>
      </c>
      <c r="E763" s="625"/>
      <c r="F763" s="627"/>
      <c r="G763" s="318"/>
      <c r="H763" s="318"/>
      <c r="I763" s="856">
        <f t="shared" si="138"/>
        <v>0</v>
      </c>
      <c r="J763" s="316">
        <f t="shared" si="135"/>
      </c>
      <c r="K763" s="317"/>
      <c r="L763" s="594"/>
      <c r="M763" s="327"/>
      <c r="N763" s="408">
        <f t="shared" si="141"/>
        <v>0</v>
      </c>
      <c r="O763" s="595">
        <f t="shared" si="137"/>
        <v>0</v>
      </c>
      <c r="P763" s="317"/>
      <c r="Q763" s="409"/>
      <c r="R763" s="414"/>
      <c r="S763" s="414"/>
      <c r="T763" s="414"/>
      <c r="U763" s="414"/>
      <c r="V763" s="414"/>
      <c r="W763" s="596"/>
      <c r="X763" s="406">
        <f t="shared" si="136"/>
        <v>0</v>
      </c>
    </row>
    <row r="764" spans="1:24" ht="18.75" thickBot="1">
      <c r="A764" s="336">
        <v>200</v>
      </c>
      <c r="B764" s="169"/>
      <c r="C764" s="170">
        <v>1062</v>
      </c>
      <c r="D764" s="172" t="s">
        <v>813</v>
      </c>
      <c r="E764" s="625"/>
      <c r="F764" s="627"/>
      <c r="G764" s="318"/>
      <c r="H764" s="318"/>
      <c r="I764" s="856">
        <f t="shared" si="138"/>
        <v>0</v>
      </c>
      <c r="J764" s="316">
        <f t="shared" si="135"/>
      </c>
      <c r="K764" s="317"/>
      <c r="L764" s="594"/>
      <c r="M764" s="327"/>
      <c r="N764" s="408">
        <f t="shared" si="141"/>
        <v>0</v>
      </c>
      <c r="O764" s="595">
        <f t="shared" si="137"/>
        <v>0</v>
      </c>
      <c r="P764" s="317"/>
      <c r="Q764" s="594"/>
      <c r="R764" s="327"/>
      <c r="S764" s="602">
        <f>+IF(+(L764+M764)&gt;=I764,+M764,+(+I764-L764))</f>
        <v>0</v>
      </c>
      <c r="T764" s="408">
        <f>Q764+R764-S764</f>
        <v>0</v>
      </c>
      <c r="U764" s="327"/>
      <c r="V764" s="327"/>
      <c r="W764" s="328"/>
      <c r="X764" s="406">
        <f t="shared" si="136"/>
        <v>0</v>
      </c>
    </row>
    <row r="765" spans="1:24" ht="18.75" thickBot="1">
      <c r="A765" s="336">
        <v>205</v>
      </c>
      <c r="B765" s="169"/>
      <c r="C765" s="170">
        <v>1063</v>
      </c>
      <c r="D765" s="172" t="s">
        <v>814</v>
      </c>
      <c r="E765" s="625"/>
      <c r="F765" s="627"/>
      <c r="G765" s="318"/>
      <c r="H765" s="318"/>
      <c r="I765" s="856">
        <f t="shared" si="138"/>
        <v>0</v>
      </c>
      <c r="J765" s="316">
        <f t="shared" si="135"/>
      </c>
      <c r="K765" s="317"/>
      <c r="L765" s="594"/>
      <c r="M765" s="327"/>
      <c r="N765" s="408">
        <f t="shared" si="141"/>
        <v>0</v>
      </c>
      <c r="O765" s="595">
        <f t="shared" si="137"/>
        <v>0</v>
      </c>
      <c r="P765" s="317"/>
      <c r="Q765" s="409"/>
      <c r="R765" s="414"/>
      <c r="S765" s="414"/>
      <c r="T765" s="414"/>
      <c r="U765" s="414"/>
      <c r="V765" s="414"/>
      <c r="W765" s="596"/>
      <c r="X765" s="406">
        <f t="shared" si="136"/>
        <v>0</v>
      </c>
    </row>
    <row r="766" spans="1:24" ht="18.75" thickBot="1">
      <c r="A766" s="336">
        <v>210</v>
      </c>
      <c r="B766" s="169"/>
      <c r="C766" s="215">
        <v>1069</v>
      </c>
      <c r="D766" s="217" t="s">
        <v>815</v>
      </c>
      <c r="E766" s="625"/>
      <c r="F766" s="627"/>
      <c r="G766" s="318"/>
      <c r="H766" s="318"/>
      <c r="I766" s="856">
        <f t="shared" si="138"/>
        <v>0</v>
      </c>
      <c r="J766" s="316">
        <f t="shared" si="135"/>
      </c>
      <c r="K766" s="317"/>
      <c r="L766" s="594"/>
      <c r="M766" s="327"/>
      <c r="N766" s="408">
        <f t="shared" si="141"/>
        <v>0</v>
      </c>
      <c r="O766" s="595">
        <f t="shared" si="137"/>
        <v>0</v>
      </c>
      <c r="P766" s="317"/>
      <c r="Q766" s="594"/>
      <c r="R766" s="327"/>
      <c r="S766" s="602">
        <f>+IF(+(L766+M766)&gt;=I766,+M766,+(+I766-L766))</f>
        <v>0</v>
      </c>
      <c r="T766" s="408">
        <f>Q766+R766-S766</f>
        <v>0</v>
      </c>
      <c r="U766" s="327"/>
      <c r="V766" s="327"/>
      <c r="W766" s="328"/>
      <c r="X766" s="406">
        <f t="shared" si="136"/>
        <v>0</v>
      </c>
    </row>
    <row r="767" spans="1:24" ht="30.75" thickBot="1">
      <c r="A767" s="336">
        <v>215</v>
      </c>
      <c r="B767" s="174"/>
      <c r="C767" s="170">
        <v>1091</v>
      </c>
      <c r="D767" s="181" t="s">
        <v>816</v>
      </c>
      <c r="E767" s="625"/>
      <c r="F767" s="627"/>
      <c r="G767" s="318"/>
      <c r="H767" s="318"/>
      <c r="I767" s="856">
        <f t="shared" si="138"/>
        <v>0</v>
      </c>
      <c r="J767" s="316">
        <f t="shared" si="135"/>
      </c>
      <c r="K767" s="317"/>
      <c r="L767" s="594"/>
      <c r="M767" s="327"/>
      <c r="N767" s="408">
        <f t="shared" si="141"/>
        <v>0</v>
      </c>
      <c r="O767" s="595">
        <f t="shared" si="137"/>
        <v>0</v>
      </c>
      <c r="P767" s="317"/>
      <c r="Q767" s="594"/>
      <c r="R767" s="327"/>
      <c r="S767" s="602">
        <f>+IF(+(L767+M767)&gt;=I767,+M767,+(+I767-L767))</f>
        <v>0</v>
      </c>
      <c r="T767" s="408">
        <f>Q767+R767-S767</f>
        <v>0</v>
      </c>
      <c r="U767" s="327"/>
      <c r="V767" s="327"/>
      <c r="W767" s="328"/>
      <c r="X767" s="406">
        <f t="shared" si="136"/>
        <v>0</v>
      </c>
    </row>
    <row r="768" spans="1:24" ht="30.75" thickBot="1">
      <c r="A768" s="335">
        <v>220</v>
      </c>
      <c r="B768" s="169"/>
      <c r="C768" s="170">
        <v>1092</v>
      </c>
      <c r="D768" s="181" t="s">
        <v>817</v>
      </c>
      <c r="E768" s="625"/>
      <c r="F768" s="627"/>
      <c r="G768" s="318"/>
      <c r="H768" s="318"/>
      <c r="I768" s="856">
        <f t="shared" si="138"/>
        <v>0</v>
      </c>
      <c r="J768" s="316">
        <f t="shared" si="135"/>
      </c>
      <c r="K768" s="317"/>
      <c r="L768" s="594"/>
      <c r="M768" s="327"/>
      <c r="N768" s="408">
        <f t="shared" si="141"/>
        <v>0</v>
      </c>
      <c r="O768" s="595">
        <f t="shared" si="137"/>
        <v>0</v>
      </c>
      <c r="P768" s="317"/>
      <c r="Q768" s="409"/>
      <c r="R768" s="414"/>
      <c r="S768" s="414"/>
      <c r="T768" s="414"/>
      <c r="U768" s="414"/>
      <c r="V768" s="414"/>
      <c r="W768" s="596"/>
      <c r="X768" s="406">
        <f t="shared" si="136"/>
        <v>0</v>
      </c>
    </row>
    <row r="769" spans="1:24" ht="30.75" thickBot="1">
      <c r="A769" s="336">
        <v>225</v>
      </c>
      <c r="B769" s="169"/>
      <c r="C769" s="176">
        <v>1098</v>
      </c>
      <c r="D769" s="182" t="s">
        <v>818</v>
      </c>
      <c r="E769" s="625"/>
      <c r="F769" s="627"/>
      <c r="G769" s="318"/>
      <c r="H769" s="318"/>
      <c r="I769" s="856">
        <f t="shared" si="138"/>
        <v>0</v>
      </c>
      <c r="J769" s="316">
        <f t="shared" si="135"/>
      </c>
      <c r="K769" s="317"/>
      <c r="L769" s="594"/>
      <c r="M769" s="327"/>
      <c r="N769" s="408">
        <f t="shared" si="141"/>
        <v>0</v>
      </c>
      <c r="O769" s="595">
        <f t="shared" si="137"/>
        <v>0</v>
      </c>
      <c r="P769" s="317"/>
      <c r="Q769" s="594"/>
      <c r="R769" s="327"/>
      <c r="S769" s="602">
        <f>+IF(+(L769+M769)&gt;=I769,+M769,+(+I769-L769))</f>
        <v>0</v>
      </c>
      <c r="T769" s="408">
        <f>Q769+R769-S769</f>
        <v>0</v>
      </c>
      <c r="U769" s="327"/>
      <c r="V769" s="327"/>
      <c r="W769" s="328"/>
      <c r="X769" s="406">
        <f t="shared" si="136"/>
        <v>0</v>
      </c>
    </row>
    <row r="770" spans="1:24" ht="18.75" thickBot="1">
      <c r="A770" s="336">
        <v>230</v>
      </c>
      <c r="B770" s="173">
        <v>2100</v>
      </c>
      <c r="C770" s="1043" t="s">
        <v>267</v>
      </c>
      <c r="D770" s="1043"/>
      <c r="E770" s="645">
        <f>SUM(E771:E775)</f>
        <v>0</v>
      </c>
      <c r="F770" s="410">
        <f>SUM(F771:F775)</f>
        <v>0</v>
      </c>
      <c r="G770" s="325">
        <f>SUM(G771:G775)</f>
        <v>0</v>
      </c>
      <c r="H770" s="325">
        <f>SUM(H771:H775)</f>
        <v>0</v>
      </c>
      <c r="I770" s="325">
        <f>SUM(I771:I775)</f>
        <v>0</v>
      </c>
      <c r="J770" s="316">
        <f t="shared" si="135"/>
      </c>
      <c r="K770" s="317"/>
      <c r="L770" s="411">
        <f>SUM(L771:L775)</f>
        <v>0</v>
      </c>
      <c r="M770" s="412">
        <f>SUM(M771:M775)</f>
        <v>0</v>
      </c>
      <c r="N770" s="597">
        <f>SUM(N771:N775)</f>
        <v>0</v>
      </c>
      <c r="O770" s="598">
        <f>SUM(O771:O775)</f>
        <v>0</v>
      </c>
      <c r="P770" s="317"/>
      <c r="Q770" s="413"/>
      <c r="R770" s="428"/>
      <c r="S770" s="428"/>
      <c r="T770" s="428"/>
      <c r="U770" s="428"/>
      <c r="V770" s="428"/>
      <c r="W770" s="599"/>
      <c r="X770" s="406">
        <f t="shared" si="136"/>
        <v>0</v>
      </c>
    </row>
    <row r="771" spans="1:24" ht="18.75" thickBot="1">
      <c r="A771" s="336">
        <v>235</v>
      </c>
      <c r="B771" s="169"/>
      <c r="C771" s="180">
        <v>2110</v>
      </c>
      <c r="D771" s="183" t="s">
        <v>819</v>
      </c>
      <c r="E771" s="625"/>
      <c r="F771" s="627"/>
      <c r="G771" s="318"/>
      <c r="H771" s="318"/>
      <c r="I771" s="856">
        <f t="shared" si="138"/>
        <v>0</v>
      </c>
      <c r="J771" s="316">
        <f t="shared" si="135"/>
      </c>
      <c r="K771" s="317"/>
      <c r="L771" s="594"/>
      <c r="M771" s="327"/>
      <c r="N771" s="408">
        <f>I771</f>
        <v>0</v>
      </c>
      <c r="O771" s="595">
        <f t="shared" si="137"/>
        <v>0</v>
      </c>
      <c r="P771" s="317"/>
      <c r="Q771" s="409"/>
      <c r="R771" s="414"/>
      <c r="S771" s="414"/>
      <c r="T771" s="414"/>
      <c r="U771" s="414"/>
      <c r="V771" s="414"/>
      <c r="W771" s="596"/>
      <c r="X771" s="406">
        <f t="shared" si="136"/>
        <v>0</v>
      </c>
    </row>
    <row r="772" spans="1:24" ht="18.75" thickBot="1">
      <c r="A772" s="336">
        <v>240</v>
      </c>
      <c r="B772" s="218"/>
      <c r="C772" s="170">
        <v>2120</v>
      </c>
      <c r="D772" s="205" t="s">
        <v>820</v>
      </c>
      <c r="E772" s="625"/>
      <c r="F772" s="627"/>
      <c r="G772" s="318"/>
      <c r="H772" s="318"/>
      <c r="I772" s="856">
        <f t="shared" si="138"/>
        <v>0</v>
      </c>
      <c r="J772" s="316">
        <f t="shared" si="135"/>
      </c>
      <c r="K772" s="317"/>
      <c r="L772" s="594"/>
      <c r="M772" s="327"/>
      <c r="N772" s="408">
        <f>I772</f>
        <v>0</v>
      </c>
      <c r="O772" s="595">
        <f t="shared" si="137"/>
        <v>0</v>
      </c>
      <c r="P772" s="317"/>
      <c r="Q772" s="409"/>
      <c r="R772" s="414"/>
      <c r="S772" s="414"/>
      <c r="T772" s="414"/>
      <c r="U772" s="414"/>
      <c r="V772" s="414"/>
      <c r="W772" s="596"/>
      <c r="X772" s="406">
        <f t="shared" si="136"/>
        <v>0</v>
      </c>
    </row>
    <row r="773" spans="1:24" ht="18.75" thickBot="1">
      <c r="A773" s="336">
        <v>245</v>
      </c>
      <c r="B773" s="218"/>
      <c r="C773" s="170">
        <v>2125</v>
      </c>
      <c r="D773" s="199" t="s">
        <v>205</v>
      </c>
      <c r="E773" s="625"/>
      <c r="F773" s="627"/>
      <c r="G773" s="318"/>
      <c r="H773" s="318"/>
      <c r="I773" s="856">
        <f t="shared" si="138"/>
        <v>0</v>
      </c>
      <c r="J773" s="316">
        <f t="shared" si="135"/>
      </c>
      <c r="K773" s="317"/>
      <c r="L773" s="594"/>
      <c r="M773" s="327"/>
      <c r="N773" s="408">
        <f>I773</f>
        <v>0</v>
      </c>
      <c r="O773" s="595">
        <f t="shared" si="137"/>
        <v>0</v>
      </c>
      <c r="P773" s="317"/>
      <c r="Q773" s="409"/>
      <c r="R773" s="414"/>
      <c r="S773" s="414"/>
      <c r="T773" s="414"/>
      <c r="U773" s="414"/>
      <c r="V773" s="414"/>
      <c r="W773" s="596"/>
      <c r="X773" s="406">
        <f t="shared" si="136"/>
        <v>0</v>
      </c>
    </row>
    <row r="774" spans="1:24" ht="32.25" thickBot="1">
      <c r="A774" s="335">
        <v>250</v>
      </c>
      <c r="B774" s="177"/>
      <c r="C774" s="176">
        <v>2140</v>
      </c>
      <c r="D774" s="193" t="s">
        <v>822</v>
      </c>
      <c r="E774" s="625"/>
      <c r="F774" s="627"/>
      <c r="G774" s="318"/>
      <c r="H774" s="318"/>
      <c r="I774" s="856">
        <f t="shared" si="138"/>
        <v>0</v>
      </c>
      <c r="J774" s="316">
        <f t="shared" si="135"/>
      </c>
      <c r="K774" s="317"/>
      <c r="L774" s="594"/>
      <c r="M774" s="327"/>
      <c r="N774" s="408">
        <f>I774</f>
        <v>0</v>
      </c>
      <c r="O774" s="595">
        <f t="shared" si="137"/>
        <v>0</v>
      </c>
      <c r="P774" s="317"/>
      <c r="Q774" s="409"/>
      <c r="R774" s="414"/>
      <c r="S774" s="414"/>
      <c r="T774" s="414"/>
      <c r="U774" s="414"/>
      <c r="V774" s="414"/>
      <c r="W774" s="596"/>
      <c r="X774" s="406">
        <f t="shared" si="136"/>
        <v>0</v>
      </c>
    </row>
    <row r="775" spans="1:24" ht="32.25" thickBot="1">
      <c r="A775" s="336">
        <v>255</v>
      </c>
      <c r="B775" s="169"/>
      <c r="C775" s="176">
        <v>2190</v>
      </c>
      <c r="D775" s="193" t="s">
        <v>823</v>
      </c>
      <c r="E775" s="625"/>
      <c r="F775" s="627"/>
      <c r="G775" s="318"/>
      <c r="H775" s="318"/>
      <c r="I775" s="856">
        <f t="shared" si="138"/>
        <v>0</v>
      </c>
      <c r="J775" s="316">
        <f t="shared" si="135"/>
      </c>
      <c r="K775" s="317"/>
      <c r="L775" s="594"/>
      <c r="M775" s="327"/>
      <c r="N775" s="408">
        <f>I775</f>
        <v>0</v>
      </c>
      <c r="O775" s="595">
        <f t="shared" si="137"/>
        <v>0</v>
      </c>
      <c r="P775" s="317"/>
      <c r="Q775" s="409"/>
      <c r="R775" s="414"/>
      <c r="S775" s="414"/>
      <c r="T775" s="414"/>
      <c r="U775" s="414"/>
      <c r="V775" s="414"/>
      <c r="W775" s="596"/>
      <c r="X775" s="406">
        <f t="shared" si="136"/>
        <v>0</v>
      </c>
    </row>
    <row r="776" spans="1:24" ht="18.75" thickBot="1">
      <c r="A776" s="336">
        <v>260</v>
      </c>
      <c r="B776" s="173">
        <v>2200</v>
      </c>
      <c r="C776" s="1043" t="s">
        <v>824</v>
      </c>
      <c r="D776" s="1043"/>
      <c r="E776" s="645">
        <f>SUM(E777:E779)</f>
        <v>0</v>
      </c>
      <c r="F776" s="410">
        <f>SUM(F777:F779)</f>
        <v>0</v>
      </c>
      <c r="G776" s="325">
        <f>SUM(G777:G779)</f>
        <v>0</v>
      </c>
      <c r="H776" s="325">
        <f>SUM(H777:H779)</f>
        <v>0</v>
      </c>
      <c r="I776" s="325">
        <f>SUM(I777:I779)</f>
        <v>0</v>
      </c>
      <c r="J776" s="316">
        <f t="shared" si="135"/>
      </c>
      <c r="K776" s="317"/>
      <c r="L776" s="411">
        <f>SUM(L777:L779)</f>
        <v>0</v>
      </c>
      <c r="M776" s="412">
        <f>SUM(M777:M779)</f>
        <v>0</v>
      </c>
      <c r="N776" s="597">
        <f>SUM(N777:N779)</f>
        <v>0</v>
      </c>
      <c r="O776" s="598">
        <f>SUM(O777:O779)</f>
        <v>0</v>
      </c>
      <c r="P776" s="317"/>
      <c r="Q776" s="413"/>
      <c r="R776" s="428"/>
      <c r="S776" s="428"/>
      <c r="T776" s="428"/>
      <c r="U776" s="428"/>
      <c r="V776" s="428"/>
      <c r="W776" s="599"/>
      <c r="X776" s="406">
        <f t="shared" si="136"/>
        <v>0</v>
      </c>
    </row>
    <row r="777" spans="1:24" ht="18.75" thickBot="1">
      <c r="A777" s="336">
        <v>265</v>
      </c>
      <c r="B777" s="169"/>
      <c r="C777" s="180">
        <v>2220</v>
      </c>
      <c r="D777" s="171" t="s">
        <v>825</v>
      </c>
      <c r="E777" s="625"/>
      <c r="F777" s="627"/>
      <c r="G777" s="318"/>
      <c r="H777" s="318"/>
      <c r="I777" s="856">
        <f aca="true" t="shared" si="144" ref="I777:I783">F777+G777+H777</f>
        <v>0</v>
      </c>
      <c r="J777" s="316">
        <f t="shared" si="135"/>
      </c>
      <c r="K777" s="317"/>
      <c r="L777" s="409"/>
      <c r="M777" s="414"/>
      <c r="N777" s="414"/>
      <c r="O777" s="596"/>
      <c r="P777" s="317"/>
      <c r="Q777" s="409"/>
      <c r="R777" s="414"/>
      <c r="S777" s="414"/>
      <c r="T777" s="414"/>
      <c r="U777" s="414"/>
      <c r="V777" s="414"/>
      <c r="W777" s="596"/>
      <c r="X777" s="406">
        <f t="shared" si="136"/>
        <v>0</v>
      </c>
    </row>
    <row r="778" spans="1:24" ht="18.75" thickBot="1">
      <c r="A778" s="335">
        <v>270</v>
      </c>
      <c r="B778" s="169"/>
      <c r="C778" s="170">
        <v>2221</v>
      </c>
      <c r="D778" s="172" t="s">
        <v>826</v>
      </c>
      <c r="E778" s="625"/>
      <c r="F778" s="627"/>
      <c r="G778" s="318"/>
      <c r="H778" s="318"/>
      <c r="I778" s="856">
        <f t="shared" si="144"/>
        <v>0</v>
      </c>
      <c r="J778" s="316">
        <f t="shared" si="135"/>
      </c>
      <c r="K778" s="317"/>
      <c r="L778" s="594"/>
      <c r="M778" s="327"/>
      <c r="N778" s="408">
        <f aca="true" t="shared" si="145" ref="N778:N783">I778</f>
        <v>0</v>
      </c>
      <c r="O778" s="595">
        <f aca="true" t="shared" si="146" ref="O778:O783">L778+M778-N778</f>
        <v>0</v>
      </c>
      <c r="P778" s="317"/>
      <c r="Q778" s="409"/>
      <c r="R778" s="414"/>
      <c r="S778" s="414"/>
      <c r="T778" s="414"/>
      <c r="U778" s="414"/>
      <c r="V778" s="414"/>
      <c r="W778" s="596"/>
      <c r="X778" s="406">
        <f t="shared" si="136"/>
        <v>0</v>
      </c>
    </row>
    <row r="779" spans="1:24" ht="18.75" thickBot="1">
      <c r="A779" s="335">
        <v>290</v>
      </c>
      <c r="B779" s="169"/>
      <c r="C779" s="176">
        <v>2224</v>
      </c>
      <c r="D779" s="175" t="s">
        <v>827</v>
      </c>
      <c r="E779" s="625"/>
      <c r="F779" s="627"/>
      <c r="G779" s="318"/>
      <c r="H779" s="318"/>
      <c r="I779" s="856">
        <f t="shared" si="144"/>
        <v>0</v>
      </c>
      <c r="J779" s="316">
        <f t="shared" si="135"/>
      </c>
      <c r="K779" s="317"/>
      <c r="L779" s="594"/>
      <c r="M779" s="327"/>
      <c r="N779" s="408">
        <f t="shared" si="145"/>
        <v>0</v>
      </c>
      <c r="O779" s="595">
        <f t="shared" si="146"/>
        <v>0</v>
      </c>
      <c r="P779" s="317"/>
      <c r="Q779" s="409"/>
      <c r="R779" s="414"/>
      <c r="S779" s="414"/>
      <c r="T779" s="414"/>
      <c r="U779" s="414"/>
      <c r="V779" s="414"/>
      <c r="W779" s="596"/>
      <c r="X779" s="406">
        <f t="shared" si="136"/>
        <v>0</v>
      </c>
    </row>
    <row r="780" spans="1:24" ht="18.75" thickBot="1">
      <c r="A780" s="415">
        <v>320</v>
      </c>
      <c r="B780" s="173">
        <v>2500</v>
      </c>
      <c r="C780" s="1043" t="s">
        <v>828</v>
      </c>
      <c r="D780" s="1043"/>
      <c r="E780" s="628"/>
      <c r="F780" s="631"/>
      <c r="G780" s="331"/>
      <c r="H780" s="331"/>
      <c r="I780" s="856">
        <f t="shared" si="144"/>
        <v>0</v>
      </c>
      <c r="J780" s="316">
        <f t="shared" si="135"/>
      </c>
      <c r="K780" s="317"/>
      <c r="L780" s="601"/>
      <c r="M780" s="329"/>
      <c r="N780" s="408">
        <f t="shared" si="145"/>
        <v>0</v>
      </c>
      <c r="O780" s="595">
        <f t="shared" si="146"/>
        <v>0</v>
      </c>
      <c r="P780" s="317"/>
      <c r="Q780" s="413"/>
      <c r="R780" s="428"/>
      <c r="S780" s="414"/>
      <c r="T780" s="414"/>
      <c r="U780" s="428"/>
      <c r="V780" s="414"/>
      <c r="W780" s="596"/>
      <c r="X780" s="406">
        <f t="shared" si="136"/>
        <v>0</v>
      </c>
    </row>
    <row r="781" spans="1:24" ht="18.75" thickBot="1">
      <c r="A781" s="335">
        <v>330</v>
      </c>
      <c r="B781" s="173">
        <v>2600</v>
      </c>
      <c r="C781" s="1049" t="s">
        <v>829</v>
      </c>
      <c r="D781" s="1050"/>
      <c r="E781" s="628"/>
      <c r="F781" s="631"/>
      <c r="G781" s="331"/>
      <c r="H781" s="331"/>
      <c r="I781" s="856">
        <f t="shared" si="144"/>
        <v>0</v>
      </c>
      <c r="J781" s="316">
        <f t="shared" si="135"/>
      </c>
      <c r="K781" s="317"/>
      <c r="L781" s="601"/>
      <c r="M781" s="329"/>
      <c r="N781" s="408">
        <f t="shared" si="145"/>
        <v>0</v>
      </c>
      <c r="O781" s="595">
        <f t="shared" si="146"/>
        <v>0</v>
      </c>
      <c r="P781" s="317"/>
      <c r="Q781" s="413"/>
      <c r="R781" s="428"/>
      <c r="S781" s="414"/>
      <c r="T781" s="414"/>
      <c r="U781" s="428"/>
      <c r="V781" s="414"/>
      <c r="W781" s="596"/>
      <c r="X781" s="406">
        <f t="shared" si="136"/>
        <v>0</v>
      </c>
    </row>
    <row r="782" spans="1:24" ht="18.75" thickBot="1">
      <c r="A782" s="335">
        <v>350</v>
      </c>
      <c r="B782" s="173">
        <v>2700</v>
      </c>
      <c r="C782" s="1051" t="s">
        <v>830</v>
      </c>
      <c r="D782" s="1052"/>
      <c r="E782" s="628"/>
      <c r="F782" s="631"/>
      <c r="G782" s="331"/>
      <c r="H782" s="331"/>
      <c r="I782" s="856">
        <f t="shared" si="144"/>
        <v>0</v>
      </c>
      <c r="J782" s="316">
        <f t="shared" si="135"/>
      </c>
      <c r="K782" s="317"/>
      <c r="L782" s="601"/>
      <c r="M782" s="329"/>
      <c r="N782" s="408">
        <f t="shared" si="145"/>
        <v>0</v>
      </c>
      <c r="O782" s="595">
        <f t="shared" si="146"/>
        <v>0</v>
      </c>
      <c r="P782" s="317"/>
      <c r="Q782" s="413"/>
      <c r="R782" s="428"/>
      <c r="S782" s="414"/>
      <c r="T782" s="414"/>
      <c r="U782" s="428"/>
      <c r="V782" s="414"/>
      <c r="W782" s="596"/>
      <c r="X782" s="406">
        <f t="shared" si="136"/>
        <v>0</v>
      </c>
    </row>
    <row r="783" spans="1:24" ht="18.75" thickBot="1">
      <c r="A783" s="336">
        <v>355</v>
      </c>
      <c r="B783" s="173">
        <v>2800</v>
      </c>
      <c r="C783" s="1053" t="s">
        <v>831</v>
      </c>
      <c r="D783" s="1054"/>
      <c r="E783" s="628"/>
      <c r="F783" s="631"/>
      <c r="G783" s="331"/>
      <c r="H783" s="331"/>
      <c r="I783" s="856">
        <f t="shared" si="144"/>
        <v>0</v>
      </c>
      <c r="J783" s="316">
        <f t="shared" si="135"/>
      </c>
      <c r="K783" s="317"/>
      <c r="L783" s="601"/>
      <c r="M783" s="329"/>
      <c r="N783" s="408">
        <f t="shared" si="145"/>
        <v>0</v>
      </c>
      <c r="O783" s="595">
        <f t="shared" si="146"/>
        <v>0</v>
      </c>
      <c r="P783" s="317"/>
      <c r="Q783" s="413"/>
      <c r="R783" s="428"/>
      <c r="S783" s="414"/>
      <c r="T783" s="414"/>
      <c r="U783" s="428"/>
      <c r="V783" s="414"/>
      <c r="W783" s="596"/>
      <c r="X783" s="406">
        <f t="shared" si="136"/>
        <v>0</v>
      </c>
    </row>
    <row r="784" spans="1:24" ht="18.75" thickBot="1">
      <c r="A784" s="336">
        <v>375</v>
      </c>
      <c r="B784" s="173">
        <v>2900</v>
      </c>
      <c r="C784" s="1043" t="s">
        <v>832</v>
      </c>
      <c r="D784" s="1043"/>
      <c r="E784" s="645">
        <f>SUM(E785:E790)</f>
        <v>0</v>
      </c>
      <c r="F784" s="410">
        <f>SUM(F785:F790)</f>
        <v>0</v>
      </c>
      <c r="G784" s="325">
        <f>SUM(G785:G790)</f>
        <v>0</v>
      </c>
      <c r="H784" s="325">
        <f>SUM(H785:H790)</f>
        <v>0</v>
      </c>
      <c r="I784" s="325">
        <f>SUM(I785:I790)</f>
        <v>0</v>
      </c>
      <c r="J784" s="316">
        <f t="shared" si="135"/>
      </c>
      <c r="K784" s="317"/>
      <c r="L784" s="411">
        <f>SUM(L785:L790)</f>
        <v>0</v>
      </c>
      <c r="M784" s="412">
        <f>SUM(M785:M790)</f>
        <v>0</v>
      </c>
      <c r="N784" s="597">
        <f>SUM(N785:N790)</f>
        <v>0</v>
      </c>
      <c r="O784" s="598">
        <f>SUM(O785:O790)</f>
        <v>0</v>
      </c>
      <c r="P784" s="317"/>
      <c r="Q784" s="413"/>
      <c r="R784" s="428"/>
      <c r="S784" s="428"/>
      <c r="T784" s="428"/>
      <c r="U784" s="428"/>
      <c r="V784" s="428"/>
      <c r="W784" s="599"/>
      <c r="X784" s="406">
        <f t="shared" si="136"/>
        <v>0</v>
      </c>
    </row>
    <row r="785" spans="1:24" ht="32.25" thickBot="1">
      <c r="A785" s="336">
        <v>380</v>
      </c>
      <c r="B785" s="219"/>
      <c r="C785" s="180">
        <v>2920</v>
      </c>
      <c r="D785" s="417" t="s">
        <v>833</v>
      </c>
      <c r="E785" s="625"/>
      <c r="F785" s="627"/>
      <c r="G785" s="318"/>
      <c r="H785" s="318"/>
      <c r="I785" s="856">
        <f aca="true" t="shared" si="147" ref="I785:I790">F785+G785+H785</f>
        <v>0</v>
      </c>
      <c r="J785" s="316">
        <f t="shared" si="135"/>
      </c>
      <c r="K785" s="317"/>
      <c r="L785" s="594"/>
      <c r="M785" s="327"/>
      <c r="N785" s="408">
        <f aca="true" t="shared" si="148" ref="N785:N790">I785</f>
        <v>0</v>
      </c>
      <c r="O785" s="595">
        <f aca="true" t="shared" si="149" ref="O785:O790">L785+M785-N785</f>
        <v>0</v>
      </c>
      <c r="P785" s="317"/>
      <c r="Q785" s="409"/>
      <c r="R785" s="414"/>
      <c r="S785" s="414"/>
      <c r="T785" s="414"/>
      <c r="U785" s="414"/>
      <c r="V785" s="414"/>
      <c r="W785" s="596"/>
      <c r="X785" s="406">
        <f t="shared" si="136"/>
        <v>0</v>
      </c>
    </row>
    <row r="786" spans="1:24" ht="36" customHeight="1" thickBot="1">
      <c r="A786" s="336">
        <v>385</v>
      </c>
      <c r="B786" s="219"/>
      <c r="C786" s="215">
        <v>2969</v>
      </c>
      <c r="D786" s="418" t="s">
        <v>834</v>
      </c>
      <c r="E786" s="625"/>
      <c r="F786" s="627"/>
      <c r="G786" s="318"/>
      <c r="H786" s="318"/>
      <c r="I786" s="856">
        <f t="shared" si="147"/>
        <v>0</v>
      </c>
      <c r="J786" s="316">
        <f t="shared" si="135"/>
      </c>
      <c r="K786" s="317"/>
      <c r="L786" s="594"/>
      <c r="M786" s="327"/>
      <c r="N786" s="408">
        <f t="shared" si="148"/>
        <v>0</v>
      </c>
      <c r="O786" s="595">
        <f t="shared" si="149"/>
        <v>0</v>
      </c>
      <c r="P786" s="317"/>
      <c r="Q786" s="409"/>
      <c r="R786" s="414"/>
      <c r="S786" s="414"/>
      <c r="T786" s="414"/>
      <c r="U786" s="414"/>
      <c r="V786" s="414"/>
      <c r="W786" s="596"/>
      <c r="X786" s="406">
        <f t="shared" si="136"/>
        <v>0</v>
      </c>
    </row>
    <row r="787" spans="1:24" ht="32.25" thickBot="1">
      <c r="A787" s="336">
        <v>390</v>
      </c>
      <c r="B787" s="219"/>
      <c r="C787" s="215">
        <v>2970</v>
      </c>
      <c r="D787" s="418" t="s">
        <v>835</v>
      </c>
      <c r="E787" s="625"/>
      <c r="F787" s="627"/>
      <c r="G787" s="318"/>
      <c r="H787" s="318"/>
      <c r="I787" s="856">
        <f t="shared" si="147"/>
        <v>0</v>
      </c>
      <c r="J787" s="316">
        <f t="shared" si="135"/>
      </c>
      <c r="K787" s="317"/>
      <c r="L787" s="594"/>
      <c r="M787" s="327"/>
      <c r="N787" s="408">
        <f t="shared" si="148"/>
        <v>0</v>
      </c>
      <c r="O787" s="595">
        <f t="shared" si="149"/>
        <v>0</v>
      </c>
      <c r="P787" s="317"/>
      <c r="Q787" s="409"/>
      <c r="R787" s="414"/>
      <c r="S787" s="414"/>
      <c r="T787" s="414"/>
      <c r="U787" s="414"/>
      <c r="V787" s="414"/>
      <c r="W787" s="596"/>
      <c r="X787" s="406">
        <f t="shared" si="136"/>
        <v>0</v>
      </c>
    </row>
    <row r="788" spans="1:24" ht="32.25" thickBot="1">
      <c r="A788" s="336">
        <v>395</v>
      </c>
      <c r="B788" s="219"/>
      <c r="C788" s="212">
        <v>2989</v>
      </c>
      <c r="D788" s="419" t="s">
        <v>836</v>
      </c>
      <c r="E788" s="625"/>
      <c r="F788" s="627"/>
      <c r="G788" s="318"/>
      <c r="H788" s="318"/>
      <c r="I788" s="856">
        <f t="shared" si="147"/>
        <v>0</v>
      </c>
      <c r="J788" s="316">
        <f t="shared" si="135"/>
      </c>
      <c r="K788" s="317"/>
      <c r="L788" s="594"/>
      <c r="M788" s="327"/>
      <c r="N788" s="408">
        <f t="shared" si="148"/>
        <v>0</v>
      </c>
      <c r="O788" s="595">
        <f t="shared" si="149"/>
        <v>0</v>
      </c>
      <c r="P788" s="317"/>
      <c r="Q788" s="409"/>
      <c r="R788" s="414"/>
      <c r="S788" s="414"/>
      <c r="T788" s="414"/>
      <c r="U788" s="414"/>
      <c r="V788" s="414"/>
      <c r="W788" s="596"/>
      <c r="X788" s="406">
        <f t="shared" si="136"/>
        <v>0</v>
      </c>
    </row>
    <row r="789" spans="1:24" ht="18.75" thickBot="1">
      <c r="A789" s="336">
        <v>396</v>
      </c>
      <c r="B789" s="169"/>
      <c r="C789" s="170">
        <v>2991</v>
      </c>
      <c r="D789" s="420" t="s">
        <v>837</v>
      </c>
      <c r="E789" s="625"/>
      <c r="F789" s="627"/>
      <c r="G789" s="318"/>
      <c r="H789" s="318"/>
      <c r="I789" s="856">
        <f t="shared" si="147"/>
        <v>0</v>
      </c>
      <c r="J789" s="316">
        <f t="shared" si="135"/>
      </c>
      <c r="K789" s="317"/>
      <c r="L789" s="594"/>
      <c r="M789" s="327"/>
      <c r="N789" s="408">
        <f t="shared" si="148"/>
        <v>0</v>
      </c>
      <c r="O789" s="595">
        <f t="shared" si="149"/>
        <v>0</v>
      </c>
      <c r="P789" s="317"/>
      <c r="Q789" s="409"/>
      <c r="R789" s="414"/>
      <c r="S789" s="414"/>
      <c r="T789" s="414"/>
      <c r="U789" s="414"/>
      <c r="V789" s="414"/>
      <c r="W789" s="596"/>
      <c r="X789" s="406">
        <f t="shared" si="136"/>
        <v>0</v>
      </c>
    </row>
    <row r="790" spans="1:24" ht="18.75" thickBot="1">
      <c r="A790" s="330">
        <v>397</v>
      </c>
      <c r="B790" s="169"/>
      <c r="C790" s="176">
        <v>2992</v>
      </c>
      <c r="D790" s="193" t="s">
        <v>838</v>
      </c>
      <c r="E790" s="625"/>
      <c r="F790" s="627"/>
      <c r="G790" s="318"/>
      <c r="H790" s="318"/>
      <c r="I790" s="856">
        <f t="shared" si="147"/>
        <v>0</v>
      </c>
      <c r="J790" s="316">
        <f t="shared" si="135"/>
      </c>
      <c r="K790" s="317"/>
      <c r="L790" s="594"/>
      <c r="M790" s="327"/>
      <c r="N790" s="408">
        <f t="shared" si="148"/>
        <v>0</v>
      </c>
      <c r="O790" s="595">
        <f t="shared" si="149"/>
        <v>0</v>
      </c>
      <c r="P790" s="317"/>
      <c r="Q790" s="409"/>
      <c r="R790" s="414"/>
      <c r="S790" s="414"/>
      <c r="T790" s="414"/>
      <c r="U790" s="414"/>
      <c r="V790" s="414"/>
      <c r="W790" s="596"/>
      <c r="X790" s="406">
        <f t="shared" si="136"/>
        <v>0</v>
      </c>
    </row>
    <row r="791" spans="1:24" ht="15.75">
      <c r="A791" s="319">
        <v>398</v>
      </c>
      <c r="B791" s="177"/>
      <c r="C791" s="603"/>
      <c r="D791" s="438" t="s">
        <v>206</v>
      </c>
      <c r="E791" s="322"/>
      <c r="F791" s="322"/>
      <c r="G791" s="322"/>
      <c r="H791" s="322"/>
      <c r="I791" s="323"/>
      <c r="J791" s="316">
        <f t="shared" si="135"/>
      </c>
      <c r="K791" s="317"/>
      <c r="L791" s="424"/>
      <c r="M791" s="425"/>
      <c r="N791" s="425"/>
      <c r="O791" s="426"/>
      <c r="P791" s="317"/>
      <c r="Q791" s="424"/>
      <c r="R791" s="425"/>
      <c r="S791" s="425"/>
      <c r="T791" s="425"/>
      <c r="U791" s="425"/>
      <c r="V791" s="425"/>
      <c r="W791" s="426"/>
      <c r="X791" s="426"/>
    </row>
    <row r="792" spans="1:24" ht="18.75" thickBot="1">
      <c r="A792" s="319">
        <v>399</v>
      </c>
      <c r="B792" s="173">
        <v>3300</v>
      </c>
      <c r="C792" s="1039" t="s">
        <v>840</v>
      </c>
      <c r="D792" s="1039"/>
      <c r="E792" s="645">
        <f>SUM(E793:E798)</f>
        <v>0</v>
      </c>
      <c r="F792" s="410">
        <f>SUM(F793:F798)</f>
        <v>0</v>
      </c>
      <c r="G792" s="325">
        <f>SUM(G793:G798)</f>
        <v>0</v>
      </c>
      <c r="H792" s="325">
        <f>SUM(H793:H798)</f>
        <v>0</v>
      </c>
      <c r="I792" s="325">
        <f>SUM(I793:I798)</f>
        <v>0</v>
      </c>
      <c r="J792" s="316">
        <f t="shared" si="135"/>
      </c>
      <c r="K792" s="317"/>
      <c r="L792" s="413"/>
      <c r="M792" s="428"/>
      <c r="N792" s="428"/>
      <c r="O792" s="599"/>
      <c r="P792" s="317"/>
      <c r="Q792" s="413"/>
      <c r="R792" s="428"/>
      <c r="S792" s="428"/>
      <c r="T792" s="428"/>
      <c r="U792" s="428"/>
      <c r="V792" s="428"/>
      <c r="W792" s="599"/>
      <c r="X792" s="406">
        <f t="shared" si="136"/>
        <v>0</v>
      </c>
    </row>
    <row r="793" spans="1:24" ht="18.75" thickBot="1">
      <c r="A793" s="319">
        <v>400</v>
      </c>
      <c r="B793" s="177"/>
      <c r="C793" s="180">
        <v>3301</v>
      </c>
      <c r="D793" s="646" t="s">
        <v>841</v>
      </c>
      <c r="E793" s="625"/>
      <c r="F793" s="627"/>
      <c r="G793" s="318"/>
      <c r="H793" s="318"/>
      <c r="I793" s="856">
        <f aca="true" t="shared" si="150" ref="I793:I801">F793+G793+H793</f>
        <v>0</v>
      </c>
      <c r="J793" s="316">
        <f t="shared" si="135"/>
      </c>
      <c r="K793" s="317"/>
      <c r="L793" s="409"/>
      <c r="M793" s="414"/>
      <c r="N793" s="414"/>
      <c r="O793" s="596"/>
      <c r="P793" s="317"/>
      <c r="Q793" s="409"/>
      <c r="R793" s="414"/>
      <c r="S793" s="414"/>
      <c r="T793" s="414"/>
      <c r="U793" s="414"/>
      <c r="V793" s="414"/>
      <c r="W793" s="596"/>
      <c r="X793" s="406">
        <f t="shared" si="136"/>
        <v>0</v>
      </c>
    </row>
    <row r="794" spans="1:24" ht="18.75" thickBot="1">
      <c r="A794" s="319">
        <v>401</v>
      </c>
      <c r="B794" s="177"/>
      <c r="C794" s="215">
        <v>3302</v>
      </c>
      <c r="D794" s="647" t="s">
        <v>207</v>
      </c>
      <c r="E794" s="625"/>
      <c r="F794" s="627"/>
      <c r="G794" s="318"/>
      <c r="H794" s="318"/>
      <c r="I794" s="856">
        <f t="shared" si="150"/>
        <v>0</v>
      </c>
      <c r="J794" s="316">
        <f t="shared" si="135"/>
      </c>
      <c r="K794" s="317"/>
      <c r="L794" s="409"/>
      <c r="M794" s="414"/>
      <c r="N794" s="414"/>
      <c r="O794" s="596"/>
      <c r="P794" s="317"/>
      <c r="Q794" s="409"/>
      <c r="R794" s="414"/>
      <c r="S794" s="414"/>
      <c r="T794" s="414"/>
      <c r="U794" s="414"/>
      <c r="V794" s="414"/>
      <c r="W794" s="596"/>
      <c r="X794" s="406">
        <f t="shared" si="136"/>
        <v>0</v>
      </c>
    </row>
    <row r="795" spans="1:24" ht="18.75" thickBot="1">
      <c r="A795" s="319">
        <v>402</v>
      </c>
      <c r="B795" s="177"/>
      <c r="C795" s="215">
        <v>3303</v>
      </c>
      <c r="D795" s="647" t="s">
        <v>843</v>
      </c>
      <c r="E795" s="625"/>
      <c r="F795" s="627"/>
      <c r="G795" s="318"/>
      <c r="H795" s="318"/>
      <c r="I795" s="856">
        <f t="shared" si="150"/>
        <v>0</v>
      </c>
      <c r="J795" s="316">
        <f t="shared" si="135"/>
      </c>
      <c r="K795" s="317"/>
      <c r="L795" s="409"/>
      <c r="M795" s="414"/>
      <c r="N795" s="414"/>
      <c r="O795" s="596"/>
      <c r="P795" s="317"/>
      <c r="Q795" s="409"/>
      <c r="R795" s="414"/>
      <c r="S795" s="414"/>
      <c r="T795" s="414"/>
      <c r="U795" s="414"/>
      <c r="V795" s="414"/>
      <c r="W795" s="596"/>
      <c r="X795" s="406">
        <f t="shared" si="136"/>
        <v>0</v>
      </c>
    </row>
    <row r="796" spans="1:24" ht="18.75" thickBot="1">
      <c r="A796" s="429">
        <v>404</v>
      </c>
      <c r="B796" s="177"/>
      <c r="C796" s="212">
        <v>3304</v>
      </c>
      <c r="D796" s="648" t="s">
        <v>844</v>
      </c>
      <c r="E796" s="625"/>
      <c r="F796" s="627"/>
      <c r="G796" s="318"/>
      <c r="H796" s="318"/>
      <c r="I796" s="856">
        <f t="shared" si="150"/>
        <v>0</v>
      </c>
      <c r="J796" s="316">
        <f t="shared" si="135"/>
      </c>
      <c r="K796" s="317"/>
      <c r="L796" s="409"/>
      <c r="M796" s="414"/>
      <c r="N796" s="414"/>
      <c r="O796" s="596"/>
      <c r="P796" s="317"/>
      <c r="Q796" s="409"/>
      <c r="R796" s="414"/>
      <c r="S796" s="414"/>
      <c r="T796" s="414"/>
      <c r="U796" s="414"/>
      <c r="V796" s="414"/>
      <c r="W796" s="596"/>
      <c r="X796" s="406">
        <f t="shared" si="136"/>
        <v>0</v>
      </c>
    </row>
    <row r="797" spans="1:24" ht="30.75" thickBot="1">
      <c r="A797" s="429">
        <v>404</v>
      </c>
      <c r="B797" s="177"/>
      <c r="C797" s="176">
        <v>3305</v>
      </c>
      <c r="D797" s="649" t="s">
        <v>845</v>
      </c>
      <c r="E797" s="625"/>
      <c r="F797" s="627"/>
      <c r="G797" s="318"/>
      <c r="H797" s="318"/>
      <c r="I797" s="856">
        <f t="shared" si="150"/>
        <v>0</v>
      </c>
      <c r="J797" s="316">
        <f t="shared" si="135"/>
      </c>
      <c r="K797" s="317"/>
      <c r="L797" s="409"/>
      <c r="M797" s="414"/>
      <c r="N797" s="414"/>
      <c r="O797" s="596"/>
      <c r="P797" s="317"/>
      <c r="Q797" s="409"/>
      <c r="R797" s="414"/>
      <c r="S797" s="414"/>
      <c r="T797" s="414"/>
      <c r="U797" s="414"/>
      <c r="V797" s="414"/>
      <c r="W797" s="596"/>
      <c r="X797" s="406">
        <f t="shared" si="136"/>
        <v>0</v>
      </c>
    </row>
    <row r="798" spans="1:24" ht="30.75" thickBot="1">
      <c r="A798" s="335">
        <v>440</v>
      </c>
      <c r="B798" s="177"/>
      <c r="C798" s="176">
        <v>3306</v>
      </c>
      <c r="D798" s="649" t="s">
        <v>846</v>
      </c>
      <c r="E798" s="625"/>
      <c r="F798" s="627"/>
      <c r="G798" s="318"/>
      <c r="H798" s="318"/>
      <c r="I798" s="856">
        <f t="shared" si="150"/>
        <v>0</v>
      </c>
      <c r="J798" s="316">
        <f t="shared" si="135"/>
      </c>
      <c r="K798" s="317"/>
      <c r="L798" s="409"/>
      <c r="M798" s="414"/>
      <c r="N798" s="414"/>
      <c r="O798" s="596"/>
      <c r="P798" s="317"/>
      <c r="Q798" s="409"/>
      <c r="R798" s="414"/>
      <c r="S798" s="414"/>
      <c r="T798" s="414"/>
      <c r="U798" s="414"/>
      <c r="V798" s="414"/>
      <c r="W798" s="596"/>
      <c r="X798" s="406">
        <f t="shared" si="136"/>
        <v>0</v>
      </c>
    </row>
    <row r="799" spans="1:24" ht="18.75" thickBot="1">
      <c r="A799" s="335">
        <v>450</v>
      </c>
      <c r="B799" s="173">
        <v>3900</v>
      </c>
      <c r="C799" s="1039" t="s">
        <v>847</v>
      </c>
      <c r="D799" s="1039"/>
      <c r="E799" s="628"/>
      <c r="F799" s="631"/>
      <c r="G799" s="331"/>
      <c r="H799" s="331"/>
      <c r="I799" s="856">
        <f t="shared" si="150"/>
        <v>0</v>
      </c>
      <c r="J799" s="316">
        <f aca="true" t="shared" si="151" ref="J799:J841">(IF($E799&lt;&gt;0,$J$2,IF($I799&lt;&gt;0,$J$2,"")))</f>
      </c>
      <c r="K799" s="317"/>
      <c r="L799" s="601"/>
      <c r="M799" s="329"/>
      <c r="N799" s="412">
        <f aca="true" t="shared" si="152" ref="N799:N842">I799</f>
        <v>0</v>
      </c>
      <c r="O799" s="595">
        <f>L799+M799-N799</f>
        <v>0</v>
      </c>
      <c r="P799" s="317"/>
      <c r="Q799" s="601"/>
      <c r="R799" s="329"/>
      <c r="S799" s="602">
        <f>+IF(+(L799+M799)&gt;=I799,+M799,+(+I799-L799))</f>
        <v>0</v>
      </c>
      <c r="T799" s="408">
        <f>Q799+R799-S799</f>
        <v>0</v>
      </c>
      <c r="U799" s="329"/>
      <c r="V799" s="329"/>
      <c r="W799" s="328"/>
      <c r="X799" s="406">
        <f t="shared" si="136"/>
        <v>0</v>
      </c>
    </row>
    <row r="800" spans="1:24" ht="18.75" thickBot="1">
      <c r="A800" s="335">
        <v>495</v>
      </c>
      <c r="B800" s="173">
        <v>4000</v>
      </c>
      <c r="C800" s="1044" t="s">
        <v>848</v>
      </c>
      <c r="D800" s="1044"/>
      <c r="E800" s="628">
        <v>6300</v>
      </c>
      <c r="F800" s="631">
        <v>6300</v>
      </c>
      <c r="G800" s="331">
        <v>0</v>
      </c>
      <c r="H800" s="331">
        <v>0</v>
      </c>
      <c r="I800" s="856">
        <f t="shared" si="150"/>
        <v>6300</v>
      </c>
      <c r="J800" s="316">
        <f t="shared" si="151"/>
        <v>1</v>
      </c>
      <c r="K800" s="317"/>
      <c r="L800" s="601"/>
      <c r="M800" s="329"/>
      <c r="N800" s="412">
        <f t="shared" si="152"/>
        <v>6300</v>
      </c>
      <c r="O800" s="595">
        <f>L800+M800-N800</f>
        <v>-6300</v>
      </c>
      <c r="P800" s="317"/>
      <c r="Q800" s="413"/>
      <c r="R800" s="428"/>
      <c r="S800" s="428"/>
      <c r="T800" s="414"/>
      <c r="U800" s="428"/>
      <c r="V800" s="428"/>
      <c r="W800" s="596"/>
      <c r="X800" s="406">
        <f aca="true" t="shared" si="153" ref="X800:X842">T800-U800-V800-W800</f>
        <v>0</v>
      </c>
    </row>
    <row r="801" spans="1:24" ht="18.75" thickBot="1">
      <c r="A801" s="336">
        <v>500</v>
      </c>
      <c r="B801" s="173">
        <v>4100</v>
      </c>
      <c r="C801" s="1039" t="s">
        <v>849</v>
      </c>
      <c r="D801" s="1039"/>
      <c r="E801" s="628"/>
      <c r="F801" s="631"/>
      <c r="G801" s="331"/>
      <c r="H801" s="331"/>
      <c r="I801" s="856">
        <f t="shared" si="150"/>
        <v>0</v>
      </c>
      <c r="J801" s="316">
        <f t="shared" si="151"/>
      </c>
      <c r="K801" s="317"/>
      <c r="L801" s="413"/>
      <c r="M801" s="428"/>
      <c r="N801" s="428"/>
      <c r="O801" s="599"/>
      <c r="P801" s="317"/>
      <c r="Q801" s="413"/>
      <c r="R801" s="428"/>
      <c r="S801" s="428"/>
      <c r="T801" s="428"/>
      <c r="U801" s="428"/>
      <c r="V801" s="428"/>
      <c r="W801" s="599"/>
      <c r="X801" s="406">
        <f t="shared" si="153"/>
        <v>0</v>
      </c>
    </row>
    <row r="802" spans="1:24" ht="18.75" thickBot="1">
      <c r="A802" s="336">
        <v>505</v>
      </c>
      <c r="B802" s="173">
        <v>4200</v>
      </c>
      <c r="C802" s="1043" t="s">
        <v>850</v>
      </c>
      <c r="D802" s="1043"/>
      <c r="E802" s="645">
        <f>SUM(E803:E808)</f>
        <v>0</v>
      </c>
      <c r="F802" s="410">
        <f>SUM(F803:F808)</f>
        <v>0</v>
      </c>
      <c r="G802" s="325">
        <f>SUM(G803:G808)</f>
        <v>0</v>
      </c>
      <c r="H802" s="325">
        <f>SUM(H803:H808)</f>
        <v>0</v>
      </c>
      <c r="I802" s="325">
        <f>SUM(I803:I808)</f>
        <v>0</v>
      </c>
      <c r="J802" s="316">
        <f t="shared" si="151"/>
      </c>
      <c r="K802" s="317"/>
      <c r="L802" s="411">
        <f>SUM(L803:L808)</f>
        <v>0</v>
      </c>
      <c r="M802" s="412">
        <f>SUM(M803:M808)</f>
        <v>0</v>
      </c>
      <c r="N802" s="597">
        <f>SUM(N803:N808)</f>
        <v>0</v>
      </c>
      <c r="O802" s="598">
        <f>SUM(O803:O808)</f>
        <v>0</v>
      </c>
      <c r="P802" s="317"/>
      <c r="Q802" s="411">
        <f aca="true" t="shared" si="154" ref="Q802:W802">SUM(Q803:Q808)</f>
        <v>0</v>
      </c>
      <c r="R802" s="412">
        <f t="shared" si="154"/>
        <v>0</v>
      </c>
      <c r="S802" s="412">
        <f t="shared" si="154"/>
        <v>0</v>
      </c>
      <c r="T802" s="412">
        <f t="shared" si="154"/>
        <v>0</v>
      </c>
      <c r="U802" s="412">
        <f t="shared" si="154"/>
        <v>0</v>
      </c>
      <c r="V802" s="412">
        <f t="shared" si="154"/>
        <v>0</v>
      </c>
      <c r="W802" s="598">
        <f t="shared" si="154"/>
        <v>0</v>
      </c>
      <c r="X802" s="406">
        <f t="shared" si="153"/>
        <v>0</v>
      </c>
    </row>
    <row r="803" spans="1:24" ht="18.75" thickBot="1">
      <c r="A803" s="336">
        <v>510</v>
      </c>
      <c r="B803" s="220"/>
      <c r="C803" s="180">
        <v>4201</v>
      </c>
      <c r="D803" s="171" t="s">
        <v>851</v>
      </c>
      <c r="E803" s="625"/>
      <c r="F803" s="627"/>
      <c r="G803" s="318"/>
      <c r="H803" s="318"/>
      <c r="I803" s="856">
        <f aca="true" t="shared" si="155" ref="I803:I808">F803+G803+H803</f>
        <v>0</v>
      </c>
      <c r="J803" s="316">
        <f t="shared" si="151"/>
      </c>
      <c r="K803" s="317"/>
      <c r="L803" s="594"/>
      <c r="M803" s="327"/>
      <c r="N803" s="408">
        <f t="shared" si="152"/>
        <v>0</v>
      </c>
      <c r="O803" s="595">
        <f aca="true" t="shared" si="156" ref="O803:O808">L803+M803-N803</f>
        <v>0</v>
      </c>
      <c r="P803" s="317"/>
      <c r="Q803" s="594"/>
      <c r="R803" s="327"/>
      <c r="S803" s="602">
        <f aca="true" t="shared" si="157" ref="S803:S808">+IF(+(L803+M803)&gt;=I803,+M803,+(+I803-L803))</f>
        <v>0</v>
      </c>
      <c r="T803" s="408">
        <f aca="true" t="shared" si="158" ref="T803:T808">Q803+R803-S803</f>
        <v>0</v>
      </c>
      <c r="U803" s="327"/>
      <c r="V803" s="327"/>
      <c r="W803" s="328"/>
      <c r="X803" s="406">
        <f t="shared" si="153"/>
        <v>0</v>
      </c>
    </row>
    <row r="804" spans="1:24" ht="18.75" thickBot="1">
      <c r="A804" s="336">
        <v>515</v>
      </c>
      <c r="B804" s="220"/>
      <c r="C804" s="170">
        <v>4202</v>
      </c>
      <c r="D804" s="172" t="s">
        <v>852</v>
      </c>
      <c r="E804" s="625"/>
      <c r="F804" s="627"/>
      <c r="G804" s="318"/>
      <c r="H804" s="318"/>
      <c r="I804" s="856">
        <f t="shared" si="155"/>
        <v>0</v>
      </c>
      <c r="J804" s="316">
        <f t="shared" si="151"/>
      </c>
      <c r="K804" s="317"/>
      <c r="L804" s="594"/>
      <c r="M804" s="327"/>
      <c r="N804" s="408">
        <f t="shared" si="152"/>
        <v>0</v>
      </c>
      <c r="O804" s="595">
        <f t="shared" si="156"/>
        <v>0</v>
      </c>
      <c r="P804" s="317"/>
      <c r="Q804" s="594"/>
      <c r="R804" s="327"/>
      <c r="S804" s="602">
        <f t="shared" si="157"/>
        <v>0</v>
      </c>
      <c r="T804" s="408">
        <f t="shared" si="158"/>
        <v>0</v>
      </c>
      <c r="U804" s="327"/>
      <c r="V804" s="327"/>
      <c r="W804" s="328"/>
      <c r="X804" s="406">
        <f t="shared" si="153"/>
        <v>0</v>
      </c>
    </row>
    <row r="805" spans="1:24" ht="18.75" thickBot="1">
      <c r="A805" s="336">
        <v>520</v>
      </c>
      <c r="B805" s="220"/>
      <c r="C805" s="170">
        <v>4214</v>
      </c>
      <c r="D805" s="172" t="s">
        <v>853</v>
      </c>
      <c r="E805" s="625"/>
      <c r="F805" s="627"/>
      <c r="G805" s="318"/>
      <c r="H805" s="318"/>
      <c r="I805" s="856">
        <f t="shared" si="155"/>
        <v>0</v>
      </c>
      <c r="J805" s="316">
        <f t="shared" si="151"/>
      </c>
      <c r="K805" s="317"/>
      <c r="L805" s="594"/>
      <c r="M805" s="327"/>
      <c r="N805" s="408">
        <f t="shared" si="152"/>
        <v>0</v>
      </c>
      <c r="O805" s="595">
        <f t="shared" si="156"/>
        <v>0</v>
      </c>
      <c r="P805" s="317"/>
      <c r="Q805" s="594"/>
      <c r="R805" s="327"/>
      <c r="S805" s="602">
        <f t="shared" si="157"/>
        <v>0</v>
      </c>
      <c r="T805" s="408">
        <f t="shared" si="158"/>
        <v>0</v>
      </c>
      <c r="U805" s="327"/>
      <c r="V805" s="327"/>
      <c r="W805" s="328"/>
      <c r="X805" s="406">
        <f t="shared" si="153"/>
        <v>0</v>
      </c>
    </row>
    <row r="806" spans="1:24" ht="32.25" thickBot="1">
      <c r="A806" s="336">
        <v>525</v>
      </c>
      <c r="B806" s="220"/>
      <c r="C806" s="170">
        <v>4217</v>
      </c>
      <c r="D806" s="172" t="s">
        <v>854</v>
      </c>
      <c r="E806" s="625"/>
      <c r="F806" s="627"/>
      <c r="G806" s="318"/>
      <c r="H806" s="318"/>
      <c r="I806" s="856">
        <f t="shared" si="155"/>
        <v>0</v>
      </c>
      <c r="J806" s="316">
        <f t="shared" si="151"/>
      </c>
      <c r="K806" s="317"/>
      <c r="L806" s="594"/>
      <c r="M806" s="327"/>
      <c r="N806" s="408">
        <f t="shared" si="152"/>
        <v>0</v>
      </c>
      <c r="O806" s="595">
        <f t="shared" si="156"/>
        <v>0</v>
      </c>
      <c r="P806" s="317"/>
      <c r="Q806" s="594"/>
      <c r="R806" s="327"/>
      <c r="S806" s="602">
        <f t="shared" si="157"/>
        <v>0</v>
      </c>
      <c r="T806" s="408">
        <f t="shared" si="158"/>
        <v>0</v>
      </c>
      <c r="U806" s="327"/>
      <c r="V806" s="327"/>
      <c r="W806" s="328"/>
      <c r="X806" s="406">
        <f t="shared" si="153"/>
        <v>0</v>
      </c>
    </row>
    <row r="807" spans="1:24" ht="32.25" thickBot="1">
      <c r="A807" s="335">
        <v>635</v>
      </c>
      <c r="B807" s="220"/>
      <c r="C807" s="170">
        <v>4218</v>
      </c>
      <c r="D807" s="181" t="s">
        <v>855</v>
      </c>
      <c r="E807" s="625"/>
      <c r="F807" s="627"/>
      <c r="G807" s="318"/>
      <c r="H807" s="318"/>
      <c r="I807" s="856">
        <f t="shared" si="155"/>
        <v>0</v>
      </c>
      <c r="J807" s="316">
        <f t="shared" si="151"/>
      </c>
      <c r="K807" s="317"/>
      <c r="L807" s="594"/>
      <c r="M807" s="327"/>
      <c r="N807" s="408">
        <f t="shared" si="152"/>
        <v>0</v>
      </c>
      <c r="O807" s="595">
        <f t="shared" si="156"/>
        <v>0</v>
      </c>
      <c r="P807" s="317"/>
      <c r="Q807" s="594"/>
      <c r="R807" s="327"/>
      <c r="S807" s="602">
        <f t="shared" si="157"/>
        <v>0</v>
      </c>
      <c r="T807" s="408">
        <f t="shared" si="158"/>
        <v>0</v>
      </c>
      <c r="U807" s="327"/>
      <c r="V807" s="327"/>
      <c r="W807" s="328"/>
      <c r="X807" s="406">
        <f t="shared" si="153"/>
        <v>0</v>
      </c>
    </row>
    <row r="808" spans="1:24" ht="18.75" thickBot="1">
      <c r="A808" s="336">
        <v>640</v>
      </c>
      <c r="B808" s="220"/>
      <c r="C808" s="170">
        <v>4219</v>
      </c>
      <c r="D808" s="199" t="s">
        <v>856</v>
      </c>
      <c r="E808" s="625"/>
      <c r="F808" s="627"/>
      <c r="G808" s="318"/>
      <c r="H808" s="318"/>
      <c r="I808" s="856">
        <f t="shared" si="155"/>
        <v>0</v>
      </c>
      <c r="J808" s="316">
        <f t="shared" si="151"/>
      </c>
      <c r="K808" s="317"/>
      <c r="L808" s="594"/>
      <c r="M808" s="327"/>
      <c r="N808" s="408">
        <f t="shared" si="152"/>
        <v>0</v>
      </c>
      <c r="O808" s="595">
        <f t="shared" si="156"/>
        <v>0</v>
      </c>
      <c r="P808" s="317"/>
      <c r="Q808" s="594"/>
      <c r="R808" s="327"/>
      <c r="S808" s="602">
        <f t="shared" si="157"/>
        <v>0</v>
      </c>
      <c r="T808" s="408">
        <f t="shared" si="158"/>
        <v>0</v>
      </c>
      <c r="U808" s="327"/>
      <c r="V808" s="327"/>
      <c r="W808" s="328"/>
      <c r="X808" s="406">
        <f t="shared" si="153"/>
        <v>0</v>
      </c>
    </row>
    <row r="809" spans="1:24" ht="18.75" thickBot="1">
      <c r="A809" s="336">
        <v>645</v>
      </c>
      <c r="B809" s="173">
        <v>4300</v>
      </c>
      <c r="C809" s="1043" t="s">
        <v>857</v>
      </c>
      <c r="D809" s="1043"/>
      <c r="E809" s="645">
        <f>SUM(E810:E812)</f>
        <v>0</v>
      </c>
      <c r="F809" s="410">
        <f>SUM(F810:F812)</f>
        <v>0</v>
      </c>
      <c r="G809" s="325">
        <f>SUM(G810:G812)</f>
        <v>0</v>
      </c>
      <c r="H809" s="325">
        <f>SUM(H810:H812)</f>
        <v>0</v>
      </c>
      <c r="I809" s="325">
        <f>SUM(I810:I812)</f>
        <v>0</v>
      </c>
      <c r="J809" s="316">
        <f t="shared" si="151"/>
      </c>
      <c r="K809" s="317"/>
      <c r="L809" s="411">
        <f>SUM(L810:L812)</f>
        <v>0</v>
      </c>
      <c r="M809" s="412">
        <f>SUM(M810:M812)</f>
        <v>0</v>
      </c>
      <c r="N809" s="597">
        <f>SUM(N810:N812)</f>
        <v>0</v>
      </c>
      <c r="O809" s="598">
        <f>SUM(O810:O812)</f>
        <v>0</v>
      </c>
      <c r="P809" s="317"/>
      <c r="Q809" s="411">
        <f aca="true" t="shared" si="159" ref="Q809:W809">SUM(Q810:Q812)</f>
        <v>0</v>
      </c>
      <c r="R809" s="412">
        <f t="shared" si="159"/>
        <v>0</v>
      </c>
      <c r="S809" s="412">
        <f t="shared" si="159"/>
        <v>0</v>
      </c>
      <c r="T809" s="412">
        <f t="shared" si="159"/>
        <v>0</v>
      </c>
      <c r="U809" s="412">
        <f t="shared" si="159"/>
        <v>0</v>
      </c>
      <c r="V809" s="412">
        <f t="shared" si="159"/>
        <v>0</v>
      </c>
      <c r="W809" s="598">
        <f t="shared" si="159"/>
        <v>0</v>
      </c>
      <c r="X809" s="406">
        <f t="shared" si="153"/>
        <v>0</v>
      </c>
    </row>
    <row r="810" spans="1:24" ht="18.75" thickBot="1">
      <c r="A810" s="336">
        <v>650</v>
      </c>
      <c r="B810" s="220"/>
      <c r="C810" s="180">
        <v>4301</v>
      </c>
      <c r="D810" s="209" t="s">
        <v>858</v>
      </c>
      <c r="E810" s="625"/>
      <c r="F810" s="627"/>
      <c r="G810" s="318"/>
      <c r="H810" s="318"/>
      <c r="I810" s="856">
        <f aca="true" t="shared" si="160" ref="I810:I815">F810+G810+H810</f>
        <v>0</v>
      </c>
      <c r="J810" s="316">
        <f t="shared" si="151"/>
      </c>
      <c r="K810" s="317"/>
      <c r="L810" s="594"/>
      <c r="M810" s="327"/>
      <c r="N810" s="408">
        <f t="shared" si="152"/>
        <v>0</v>
      </c>
      <c r="O810" s="595">
        <f aca="true" t="shared" si="161" ref="O810:O815">L810+M810-N810</f>
        <v>0</v>
      </c>
      <c r="P810" s="317"/>
      <c r="Q810" s="594"/>
      <c r="R810" s="327"/>
      <c r="S810" s="602">
        <f aca="true" t="shared" si="162" ref="S810:S815">+IF(+(L810+M810)&gt;=I810,+M810,+(+I810-L810))</f>
        <v>0</v>
      </c>
      <c r="T810" s="408">
        <f aca="true" t="shared" si="163" ref="T810:T815">Q810+R810-S810</f>
        <v>0</v>
      </c>
      <c r="U810" s="327"/>
      <c r="V810" s="327"/>
      <c r="W810" s="328"/>
      <c r="X810" s="406">
        <f t="shared" si="153"/>
        <v>0</v>
      </c>
    </row>
    <row r="811" spans="1:24" ht="18.75" thickBot="1">
      <c r="A811" s="335">
        <v>655</v>
      </c>
      <c r="B811" s="220"/>
      <c r="C811" s="170">
        <v>4302</v>
      </c>
      <c r="D811" s="172" t="s">
        <v>208</v>
      </c>
      <c r="E811" s="625"/>
      <c r="F811" s="627"/>
      <c r="G811" s="318"/>
      <c r="H811" s="318"/>
      <c r="I811" s="856">
        <f t="shared" si="160"/>
        <v>0</v>
      </c>
      <c r="J811" s="316">
        <f t="shared" si="151"/>
      </c>
      <c r="K811" s="317"/>
      <c r="L811" s="594"/>
      <c r="M811" s="327"/>
      <c r="N811" s="408">
        <f t="shared" si="152"/>
        <v>0</v>
      </c>
      <c r="O811" s="595">
        <f t="shared" si="161"/>
        <v>0</v>
      </c>
      <c r="P811" s="317"/>
      <c r="Q811" s="594"/>
      <c r="R811" s="327"/>
      <c r="S811" s="602">
        <f t="shared" si="162"/>
        <v>0</v>
      </c>
      <c r="T811" s="408">
        <f t="shared" si="163"/>
        <v>0</v>
      </c>
      <c r="U811" s="327"/>
      <c r="V811" s="327"/>
      <c r="W811" s="328"/>
      <c r="X811" s="406">
        <f t="shared" si="153"/>
        <v>0</v>
      </c>
    </row>
    <row r="812" spans="1:24" ht="18.75" thickBot="1">
      <c r="A812" s="335">
        <v>665</v>
      </c>
      <c r="B812" s="220"/>
      <c r="C812" s="176">
        <v>4309</v>
      </c>
      <c r="D812" s="184" t="s">
        <v>860</v>
      </c>
      <c r="E812" s="625"/>
      <c r="F812" s="627"/>
      <c r="G812" s="318"/>
      <c r="H812" s="318"/>
      <c r="I812" s="856">
        <f t="shared" si="160"/>
        <v>0</v>
      </c>
      <c r="J812" s="316">
        <f t="shared" si="151"/>
      </c>
      <c r="K812" s="317"/>
      <c r="L812" s="594"/>
      <c r="M812" s="327"/>
      <c r="N812" s="408">
        <f t="shared" si="152"/>
        <v>0</v>
      </c>
      <c r="O812" s="595">
        <f t="shared" si="161"/>
        <v>0</v>
      </c>
      <c r="P812" s="317"/>
      <c r="Q812" s="594"/>
      <c r="R812" s="327"/>
      <c r="S812" s="602">
        <f t="shared" si="162"/>
        <v>0</v>
      </c>
      <c r="T812" s="408">
        <f t="shared" si="163"/>
        <v>0</v>
      </c>
      <c r="U812" s="327"/>
      <c r="V812" s="327"/>
      <c r="W812" s="328"/>
      <c r="X812" s="406">
        <f t="shared" si="153"/>
        <v>0</v>
      </c>
    </row>
    <row r="813" spans="1:24" ht="18.75" thickBot="1">
      <c r="A813" s="335">
        <v>675</v>
      </c>
      <c r="B813" s="173">
        <v>4400</v>
      </c>
      <c r="C813" s="1044" t="s">
        <v>861</v>
      </c>
      <c r="D813" s="1044"/>
      <c r="E813" s="628"/>
      <c r="F813" s="631"/>
      <c r="G813" s="331"/>
      <c r="H813" s="331"/>
      <c r="I813" s="856">
        <f t="shared" si="160"/>
        <v>0</v>
      </c>
      <c r="J813" s="316">
        <f t="shared" si="151"/>
      </c>
      <c r="K813" s="317"/>
      <c r="L813" s="601"/>
      <c r="M813" s="329"/>
      <c r="N813" s="412">
        <f t="shared" si="152"/>
        <v>0</v>
      </c>
      <c r="O813" s="595">
        <f t="shared" si="161"/>
        <v>0</v>
      </c>
      <c r="P813" s="317"/>
      <c r="Q813" s="601"/>
      <c r="R813" s="329"/>
      <c r="S813" s="602">
        <f t="shared" si="162"/>
        <v>0</v>
      </c>
      <c r="T813" s="408">
        <f t="shared" si="163"/>
        <v>0</v>
      </c>
      <c r="U813" s="329"/>
      <c r="V813" s="329"/>
      <c r="W813" s="328"/>
      <c r="X813" s="406">
        <f t="shared" si="153"/>
        <v>0</v>
      </c>
    </row>
    <row r="814" spans="1:24" ht="18.75" thickBot="1">
      <c r="A814" s="335">
        <v>685</v>
      </c>
      <c r="B814" s="173">
        <v>4500</v>
      </c>
      <c r="C814" s="1045" t="s">
        <v>153</v>
      </c>
      <c r="D814" s="1045"/>
      <c r="E814" s="628"/>
      <c r="F814" s="631"/>
      <c r="G814" s="331"/>
      <c r="H814" s="331"/>
      <c r="I814" s="856">
        <f t="shared" si="160"/>
        <v>0</v>
      </c>
      <c r="J814" s="316">
        <f t="shared" si="151"/>
      </c>
      <c r="K814" s="317"/>
      <c r="L814" s="601"/>
      <c r="M814" s="329"/>
      <c r="N814" s="412">
        <f t="shared" si="152"/>
        <v>0</v>
      </c>
      <c r="O814" s="595">
        <f t="shared" si="161"/>
        <v>0</v>
      </c>
      <c r="P814" s="317"/>
      <c r="Q814" s="601"/>
      <c r="R814" s="329"/>
      <c r="S814" s="602">
        <f t="shared" si="162"/>
        <v>0</v>
      </c>
      <c r="T814" s="408">
        <f t="shared" si="163"/>
        <v>0</v>
      </c>
      <c r="U814" s="329"/>
      <c r="V814" s="329"/>
      <c r="W814" s="328"/>
      <c r="X814" s="406">
        <f t="shared" si="153"/>
        <v>0</v>
      </c>
    </row>
    <row r="815" spans="1:24" ht="18.75" thickBot="1">
      <c r="A815" s="336">
        <v>690</v>
      </c>
      <c r="B815" s="173">
        <v>4600</v>
      </c>
      <c r="C815" s="1046" t="s">
        <v>862</v>
      </c>
      <c r="D815" s="1047"/>
      <c r="E815" s="628"/>
      <c r="F815" s="631"/>
      <c r="G815" s="331"/>
      <c r="H815" s="331"/>
      <c r="I815" s="856">
        <f t="shared" si="160"/>
        <v>0</v>
      </c>
      <c r="J815" s="316">
        <f t="shared" si="151"/>
      </c>
      <c r="K815" s="317"/>
      <c r="L815" s="601"/>
      <c r="M815" s="329"/>
      <c r="N815" s="412">
        <f t="shared" si="152"/>
        <v>0</v>
      </c>
      <c r="O815" s="595">
        <f t="shared" si="161"/>
        <v>0</v>
      </c>
      <c r="P815" s="317"/>
      <c r="Q815" s="601"/>
      <c r="R815" s="329"/>
      <c r="S815" s="602">
        <f t="shared" si="162"/>
        <v>0</v>
      </c>
      <c r="T815" s="408">
        <f t="shared" si="163"/>
        <v>0</v>
      </c>
      <c r="U815" s="329"/>
      <c r="V815" s="329"/>
      <c r="W815" s="328"/>
      <c r="X815" s="406">
        <f t="shared" si="153"/>
        <v>0</v>
      </c>
    </row>
    <row r="816" spans="1:24" ht="18.75" thickBot="1">
      <c r="A816" s="336">
        <v>695</v>
      </c>
      <c r="B816" s="173">
        <v>4900</v>
      </c>
      <c r="C816" s="1039" t="s">
        <v>863</v>
      </c>
      <c r="D816" s="1039"/>
      <c r="E816" s="645">
        <f>+E817+E818</f>
        <v>0</v>
      </c>
      <c r="F816" s="410">
        <f>+F817+F818</f>
        <v>0</v>
      </c>
      <c r="G816" s="325">
        <f>+G817+G818</f>
        <v>0</v>
      </c>
      <c r="H816" s="325">
        <f>+H817+H818</f>
        <v>0</v>
      </c>
      <c r="I816" s="325">
        <f>+I817+I818</f>
        <v>0</v>
      </c>
      <c r="J816" s="316">
        <f t="shared" si="151"/>
      </c>
      <c r="K816" s="317"/>
      <c r="L816" s="413"/>
      <c r="M816" s="428"/>
      <c r="N816" s="428"/>
      <c r="O816" s="599"/>
      <c r="P816" s="317"/>
      <c r="Q816" s="413"/>
      <c r="R816" s="428"/>
      <c r="S816" s="428"/>
      <c r="T816" s="428"/>
      <c r="U816" s="428"/>
      <c r="V816" s="428"/>
      <c r="W816" s="599"/>
      <c r="X816" s="406">
        <f t="shared" si="153"/>
        <v>0</v>
      </c>
    </row>
    <row r="817" spans="1:24" ht="18.75" thickBot="1">
      <c r="A817" s="335">
        <v>700</v>
      </c>
      <c r="B817" s="220"/>
      <c r="C817" s="180">
        <v>4901</v>
      </c>
      <c r="D817" s="221" t="s">
        <v>864</v>
      </c>
      <c r="E817" s="625"/>
      <c r="F817" s="627"/>
      <c r="G817" s="318"/>
      <c r="H817" s="318"/>
      <c r="I817" s="856">
        <f>F817+G817+H817</f>
        <v>0</v>
      </c>
      <c r="J817" s="316">
        <f t="shared" si="151"/>
      </c>
      <c r="K817" s="317"/>
      <c r="L817" s="409"/>
      <c r="M817" s="414"/>
      <c r="N817" s="414"/>
      <c r="O817" s="596"/>
      <c r="P817" s="317"/>
      <c r="Q817" s="409"/>
      <c r="R817" s="414"/>
      <c r="S817" s="414"/>
      <c r="T817" s="414"/>
      <c r="U817" s="414"/>
      <c r="V817" s="414"/>
      <c r="W817" s="596"/>
      <c r="X817" s="406">
        <f t="shared" si="153"/>
        <v>0</v>
      </c>
    </row>
    <row r="818" spans="1:24" ht="18.75" thickBot="1">
      <c r="A818" s="335">
        <v>710</v>
      </c>
      <c r="B818" s="220"/>
      <c r="C818" s="176">
        <v>4902</v>
      </c>
      <c r="D818" s="184" t="s">
        <v>865</v>
      </c>
      <c r="E818" s="625"/>
      <c r="F818" s="627"/>
      <c r="G818" s="318"/>
      <c r="H818" s="318"/>
      <c r="I818" s="856">
        <f>F818+G818+H818</f>
        <v>0</v>
      </c>
      <c r="J818" s="316">
        <f t="shared" si="151"/>
      </c>
      <c r="K818" s="317"/>
      <c r="L818" s="409"/>
      <c r="M818" s="414"/>
      <c r="N818" s="414"/>
      <c r="O818" s="596"/>
      <c r="P818" s="317"/>
      <c r="Q818" s="409"/>
      <c r="R818" s="414"/>
      <c r="S818" s="414"/>
      <c r="T818" s="414"/>
      <c r="U818" s="414"/>
      <c r="V818" s="414"/>
      <c r="W818" s="596"/>
      <c r="X818" s="406">
        <f t="shared" si="153"/>
        <v>0</v>
      </c>
    </row>
    <row r="819" spans="1:24" ht="18.75" thickBot="1">
      <c r="A819" s="336">
        <v>715</v>
      </c>
      <c r="B819" s="222">
        <v>5100</v>
      </c>
      <c r="C819" s="1038" t="s">
        <v>866</v>
      </c>
      <c r="D819" s="1038"/>
      <c r="E819" s="676"/>
      <c r="F819" s="673"/>
      <c r="G819" s="604"/>
      <c r="H819" s="604"/>
      <c r="I819" s="856">
        <f>F819+G819+H819</f>
        <v>0</v>
      </c>
      <c r="J819" s="316">
        <f t="shared" si="151"/>
      </c>
      <c r="K819" s="317"/>
      <c r="L819" s="605"/>
      <c r="M819" s="606"/>
      <c r="N819" s="431">
        <f t="shared" si="152"/>
        <v>0</v>
      </c>
      <c r="O819" s="595">
        <f>L819+M819-N819</f>
        <v>0</v>
      </c>
      <c r="P819" s="317"/>
      <c r="Q819" s="605"/>
      <c r="R819" s="606"/>
      <c r="S819" s="602">
        <f>+IF(+(L819+M819)&gt;=I819,+M819,+(+I819-L819))</f>
        <v>0</v>
      </c>
      <c r="T819" s="408">
        <f>Q819+R819-S819</f>
        <v>0</v>
      </c>
      <c r="U819" s="606"/>
      <c r="V819" s="606"/>
      <c r="W819" s="328"/>
      <c r="X819" s="406">
        <f t="shared" si="153"/>
        <v>0</v>
      </c>
    </row>
    <row r="820" spans="1:24" ht="18.75" thickBot="1">
      <c r="A820" s="336">
        <v>720</v>
      </c>
      <c r="B820" s="222">
        <v>5200</v>
      </c>
      <c r="C820" s="1048" t="s">
        <v>867</v>
      </c>
      <c r="D820" s="1048"/>
      <c r="E820" s="1024">
        <f>SUM(E821:E827)</f>
        <v>0</v>
      </c>
      <c r="F820" s="674">
        <f>SUM(F821:F827)</f>
        <v>0</v>
      </c>
      <c r="G820" s="607">
        <f>SUM(G821:G827)</f>
        <v>0</v>
      </c>
      <c r="H820" s="607">
        <f>SUM(H821:H827)</f>
        <v>0</v>
      </c>
      <c r="I820" s="607">
        <f>SUM(I821:I827)</f>
        <v>0</v>
      </c>
      <c r="J820" s="316">
        <f t="shared" si="151"/>
      </c>
      <c r="K820" s="317"/>
      <c r="L820" s="430">
        <f>SUM(L821:L827)</f>
        <v>0</v>
      </c>
      <c r="M820" s="431">
        <f>SUM(M821:M827)</f>
        <v>0</v>
      </c>
      <c r="N820" s="608">
        <f>SUM(N821:N827)</f>
        <v>0</v>
      </c>
      <c r="O820" s="609">
        <f>SUM(O821:O827)</f>
        <v>0</v>
      </c>
      <c r="P820" s="317"/>
      <c r="Q820" s="430">
        <f aca="true" t="shared" si="164" ref="Q820:W820">SUM(Q821:Q827)</f>
        <v>0</v>
      </c>
      <c r="R820" s="431">
        <f t="shared" si="164"/>
        <v>0</v>
      </c>
      <c r="S820" s="431">
        <f t="shared" si="164"/>
        <v>0</v>
      </c>
      <c r="T820" s="431">
        <f t="shared" si="164"/>
        <v>0</v>
      </c>
      <c r="U820" s="431">
        <f t="shared" si="164"/>
        <v>0</v>
      </c>
      <c r="V820" s="431">
        <f t="shared" si="164"/>
        <v>0</v>
      </c>
      <c r="W820" s="609">
        <f t="shared" si="164"/>
        <v>0</v>
      </c>
      <c r="X820" s="406">
        <f t="shared" si="153"/>
        <v>0</v>
      </c>
    </row>
    <row r="821" spans="1:24" ht="18.75" thickBot="1">
      <c r="A821" s="336">
        <v>725</v>
      </c>
      <c r="B821" s="223"/>
      <c r="C821" s="224">
        <v>5201</v>
      </c>
      <c r="D821" s="225" t="s">
        <v>868</v>
      </c>
      <c r="E821" s="677"/>
      <c r="F821" s="675"/>
      <c r="G821" s="610"/>
      <c r="H821" s="610"/>
      <c r="I821" s="856">
        <f aca="true" t="shared" si="165" ref="I821:I827">F821+G821+H821</f>
        <v>0</v>
      </c>
      <c r="J821" s="316">
        <f t="shared" si="151"/>
      </c>
      <c r="K821" s="317"/>
      <c r="L821" s="611"/>
      <c r="M821" s="612"/>
      <c r="N821" s="434">
        <f t="shared" si="152"/>
        <v>0</v>
      </c>
      <c r="O821" s="595">
        <f aca="true" t="shared" si="166" ref="O821:O827">L821+M821-N821</f>
        <v>0</v>
      </c>
      <c r="P821" s="317"/>
      <c r="Q821" s="611"/>
      <c r="R821" s="612"/>
      <c r="S821" s="602">
        <f aca="true" t="shared" si="167" ref="S821:S827">+IF(+(L821+M821)&gt;=I821,+M821,+(+I821-L821))</f>
        <v>0</v>
      </c>
      <c r="T821" s="408">
        <f aca="true" t="shared" si="168" ref="T821:T827">Q821+R821-S821</f>
        <v>0</v>
      </c>
      <c r="U821" s="612"/>
      <c r="V821" s="612"/>
      <c r="W821" s="328"/>
      <c r="X821" s="406">
        <f t="shared" si="153"/>
        <v>0</v>
      </c>
    </row>
    <row r="822" spans="1:24" ht="18.75" thickBot="1">
      <c r="A822" s="336">
        <v>730</v>
      </c>
      <c r="B822" s="223"/>
      <c r="C822" s="226">
        <v>5202</v>
      </c>
      <c r="D822" s="227" t="s">
        <v>869</v>
      </c>
      <c r="E822" s="677"/>
      <c r="F822" s="675"/>
      <c r="G822" s="610"/>
      <c r="H822" s="610"/>
      <c r="I822" s="856">
        <f t="shared" si="165"/>
        <v>0</v>
      </c>
      <c r="J822" s="316">
        <f t="shared" si="151"/>
      </c>
      <c r="K822" s="317"/>
      <c r="L822" s="611"/>
      <c r="M822" s="612"/>
      <c r="N822" s="434">
        <f t="shared" si="152"/>
        <v>0</v>
      </c>
      <c r="O822" s="595">
        <f t="shared" si="166"/>
        <v>0</v>
      </c>
      <c r="P822" s="317"/>
      <c r="Q822" s="611"/>
      <c r="R822" s="612"/>
      <c r="S822" s="602">
        <f t="shared" si="167"/>
        <v>0</v>
      </c>
      <c r="T822" s="408">
        <f t="shared" si="168"/>
        <v>0</v>
      </c>
      <c r="U822" s="612"/>
      <c r="V822" s="612"/>
      <c r="W822" s="328"/>
      <c r="X822" s="406">
        <f t="shared" si="153"/>
        <v>0</v>
      </c>
    </row>
    <row r="823" spans="1:24" ht="18.75" thickBot="1">
      <c r="A823" s="336">
        <v>735</v>
      </c>
      <c r="B823" s="223"/>
      <c r="C823" s="226">
        <v>5203</v>
      </c>
      <c r="D823" s="227" t="s">
        <v>870</v>
      </c>
      <c r="E823" s="677"/>
      <c r="F823" s="675"/>
      <c r="G823" s="610"/>
      <c r="H823" s="610"/>
      <c r="I823" s="856">
        <f t="shared" si="165"/>
        <v>0</v>
      </c>
      <c r="J823" s="316">
        <f t="shared" si="151"/>
      </c>
      <c r="K823" s="317"/>
      <c r="L823" s="611"/>
      <c r="M823" s="612"/>
      <c r="N823" s="434">
        <f t="shared" si="152"/>
        <v>0</v>
      </c>
      <c r="O823" s="595">
        <f t="shared" si="166"/>
        <v>0</v>
      </c>
      <c r="P823" s="317"/>
      <c r="Q823" s="611"/>
      <c r="R823" s="612"/>
      <c r="S823" s="602">
        <f t="shared" si="167"/>
        <v>0</v>
      </c>
      <c r="T823" s="408">
        <f t="shared" si="168"/>
        <v>0</v>
      </c>
      <c r="U823" s="612"/>
      <c r="V823" s="612"/>
      <c r="W823" s="328"/>
      <c r="X823" s="406">
        <f t="shared" si="153"/>
        <v>0</v>
      </c>
    </row>
    <row r="824" spans="1:24" ht="18.75" thickBot="1">
      <c r="A824" s="336">
        <v>740</v>
      </c>
      <c r="B824" s="223"/>
      <c r="C824" s="226">
        <v>5204</v>
      </c>
      <c r="D824" s="227" t="s">
        <v>871</v>
      </c>
      <c r="E824" s="677"/>
      <c r="F824" s="675"/>
      <c r="G824" s="610"/>
      <c r="H824" s="610"/>
      <c r="I824" s="856">
        <f t="shared" si="165"/>
        <v>0</v>
      </c>
      <c r="J824" s="316">
        <f t="shared" si="151"/>
      </c>
      <c r="K824" s="317"/>
      <c r="L824" s="611"/>
      <c r="M824" s="612"/>
      <c r="N824" s="434">
        <f t="shared" si="152"/>
        <v>0</v>
      </c>
      <c r="O824" s="595">
        <f t="shared" si="166"/>
        <v>0</v>
      </c>
      <c r="P824" s="317"/>
      <c r="Q824" s="611"/>
      <c r="R824" s="612"/>
      <c r="S824" s="602">
        <f t="shared" si="167"/>
        <v>0</v>
      </c>
      <c r="T824" s="408">
        <f t="shared" si="168"/>
        <v>0</v>
      </c>
      <c r="U824" s="612"/>
      <c r="V824" s="612"/>
      <c r="W824" s="328"/>
      <c r="X824" s="406">
        <f t="shared" si="153"/>
        <v>0</v>
      </c>
    </row>
    <row r="825" spans="1:24" ht="18.75" thickBot="1">
      <c r="A825" s="336">
        <v>745</v>
      </c>
      <c r="B825" s="223"/>
      <c r="C825" s="226">
        <v>5205</v>
      </c>
      <c r="D825" s="227" t="s">
        <v>872</v>
      </c>
      <c r="E825" s="677"/>
      <c r="F825" s="675"/>
      <c r="G825" s="610"/>
      <c r="H825" s="610"/>
      <c r="I825" s="856">
        <f t="shared" si="165"/>
        <v>0</v>
      </c>
      <c r="J825" s="316">
        <f t="shared" si="151"/>
      </c>
      <c r="K825" s="317"/>
      <c r="L825" s="611"/>
      <c r="M825" s="612"/>
      <c r="N825" s="434">
        <f t="shared" si="152"/>
        <v>0</v>
      </c>
      <c r="O825" s="595">
        <f t="shared" si="166"/>
        <v>0</v>
      </c>
      <c r="P825" s="317"/>
      <c r="Q825" s="611"/>
      <c r="R825" s="612"/>
      <c r="S825" s="602">
        <f t="shared" si="167"/>
        <v>0</v>
      </c>
      <c r="T825" s="408">
        <f t="shared" si="168"/>
        <v>0</v>
      </c>
      <c r="U825" s="612"/>
      <c r="V825" s="612"/>
      <c r="W825" s="328"/>
      <c r="X825" s="406">
        <f t="shared" si="153"/>
        <v>0</v>
      </c>
    </row>
    <row r="826" spans="1:24" ht="18.75" thickBot="1">
      <c r="A826" s="335">
        <v>750</v>
      </c>
      <c r="B826" s="223"/>
      <c r="C826" s="226">
        <v>5206</v>
      </c>
      <c r="D826" s="227" t="s">
        <v>873</v>
      </c>
      <c r="E826" s="677"/>
      <c r="F826" s="675"/>
      <c r="G826" s="610"/>
      <c r="H826" s="610"/>
      <c r="I826" s="856">
        <f t="shared" si="165"/>
        <v>0</v>
      </c>
      <c r="J826" s="316">
        <f t="shared" si="151"/>
      </c>
      <c r="K826" s="317"/>
      <c r="L826" s="611"/>
      <c r="M826" s="612"/>
      <c r="N826" s="434">
        <f t="shared" si="152"/>
        <v>0</v>
      </c>
      <c r="O826" s="595">
        <f t="shared" si="166"/>
        <v>0</v>
      </c>
      <c r="P826" s="317"/>
      <c r="Q826" s="611"/>
      <c r="R826" s="612"/>
      <c r="S826" s="602">
        <f t="shared" si="167"/>
        <v>0</v>
      </c>
      <c r="T826" s="408">
        <f t="shared" si="168"/>
        <v>0</v>
      </c>
      <c r="U826" s="612"/>
      <c r="V826" s="612"/>
      <c r="W826" s="328"/>
      <c r="X826" s="406">
        <f t="shared" si="153"/>
        <v>0</v>
      </c>
    </row>
    <row r="827" spans="1:24" ht="18.75" thickBot="1">
      <c r="A827" s="336">
        <v>755</v>
      </c>
      <c r="B827" s="223"/>
      <c r="C827" s="228">
        <v>5219</v>
      </c>
      <c r="D827" s="229" t="s">
        <v>874</v>
      </c>
      <c r="E827" s="677"/>
      <c r="F827" s="675"/>
      <c r="G827" s="610"/>
      <c r="H827" s="610"/>
      <c r="I827" s="856">
        <f t="shared" si="165"/>
        <v>0</v>
      </c>
      <c r="J827" s="316">
        <f t="shared" si="151"/>
      </c>
      <c r="K827" s="317"/>
      <c r="L827" s="611"/>
      <c r="M827" s="612"/>
      <c r="N827" s="434">
        <f t="shared" si="152"/>
        <v>0</v>
      </c>
      <c r="O827" s="595">
        <f t="shared" si="166"/>
        <v>0</v>
      </c>
      <c r="P827" s="317"/>
      <c r="Q827" s="611"/>
      <c r="R827" s="612"/>
      <c r="S827" s="602">
        <f t="shared" si="167"/>
        <v>0</v>
      </c>
      <c r="T827" s="408">
        <f t="shared" si="168"/>
        <v>0</v>
      </c>
      <c r="U827" s="612"/>
      <c r="V827" s="612"/>
      <c r="W827" s="328"/>
      <c r="X827" s="406">
        <f t="shared" si="153"/>
        <v>0</v>
      </c>
    </row>
    <row r="828" spans="1:24" ht="18.75" thickBot="1">
      <c r="A828" s="336">
        <v>760</v>
      </c>
      <c r="B828" s="222">
        <v>5300</v>
      </c>
      <c r="C828" s="1037" t="s">
        <v>875</v>
      </c>
      <c r="D828" s="1037"/>
      <c r="E828" s="1024">
        <f>SUM(E829:E830)</f>
        <v>0</v>
      </c>
      <c r="F828" s="674">
        <f>SUM(F829:F830)</f>
        <v>0</v>
      </c>
      <c r="G828" s="607">
        <f>SUM(G829:G830)</f>
        <v>0</v>
      </c>
      <c r="H828" s="607">
        <f>SUM(H829:H830)</f>
        <v>0</v>
      </c>
      <c r="I828" s="607">
        <f>SUM(I829:I830)</f>
        <v>0</v>
      </c>
      <c r="J828" s="316">
        <f t="shared" si="151"/>
      </c>
      <c r="K828" s="317"/>
      <c r="L828" s="430">
        <f>SUM(L829:L830)</f>
        <v>0</v>
      </c>
      <c r="M828" s="431">
        <f>SUM(M829:M830)</f>
        <v>0</v>
      </c>
      <c r="N828" s="608">
        <f>SUM(N829:N830)</f>
        <v>0</v>
      </c>
      <c r="O828" s="609">
        <f>SUM(O829:O830)</f>
        <v>0</v>
      </c>
      <c r="P828" s="317"/>
      <c r="Q828" s="430">
        <f aca="true" t="shared" si="169" ref="Q828:W828">SUM(Q829:Q830)</f>
        <v>0</v>
      </c>
      <c r="R828" s="431">
        <f t="shared" si="169"/>
        <v>0</v>
      </c>
      <c r="S828" s="431">
        <f t="shared" si="169"/>
        <v>0</v>
      </c>
      <c r="T828" s="431">
        <f t="shared" si="169"/>
        <v>0</v>
      </c>
      <c r="U828" s="431">
        <f t="shared" si="169"/>
        <v>0</v>
      </c>
      <c r="V828" s="431">
        <f t="shared" si="169"/>
        <v>0</v>
      </c>
      <c r="W828" s="609">
        <f t="shared" si="169"/>
        <v>0</v>
      </c>
      <c r="X828" s="406">
        <f t="shared" si="153"/>
        <v>0</v>
      </c>
    </row>
    <row r="829" spans="1:24" ht="18.75" thickBot="1">
      <c r="A829" s="335">
        <v>765</v>
      </c>
      <c r="B829" s="223"/>
      <c r="C829" s="224">
        <v>5301</v>
      </c>
      <c r="D829" s="225" t="s">
        <v>876</v>
      </c>
      <c r="E829" s="677"/>
      <c r="F829" s="675"/>
      <c r="G829" s="610"/>
      <c r="H829" s="610"/>
      <c r="I829" s="856">
        <f>F829+G829+H829</f>
        <v>0</v>
      </c>
      <c r="J829" s="316">
        <f t="shared" si="151"/>
      </c>
      <c r="K829" s="317"/>
      <c r="L829" s="611"/>
      <c r="M829" s="612"/>
      <c r="N829" s="434">
        <f t="shared" si="152"/>
        <v>0</v>
      </c>
      <c r="O829" s="595">
        <f>L829+M829-N829</f>
        <v>0</v>
      </c>
      <c r="P829" s="317"/>
      <c r="Q829" s="611"/>
      <c r="R829" s="612"/>
      <c r="S829" s="602">
        <f>+IF(+(L829+M829)&gt;=I829,+M829,+(+I829-L829))</f>
        <v>0</v>
      </c>
      <c r="T829" s="408">
        <f>Q829+R829-S829</f>
        <v>0</v>
      </c>
      <c r="U829" s="612"/>
      <c r="V829" s="612"/>
      <c r="W829" s="328"/>
      <c r="X829" s="406">
        <f t="shared" si="153"/>
        <v>0</v>
      </c>
    </row>
    <row r="830" spans="1:24" ht="18.75" thickBot="1">
      <c r="A830" s="335">
        <v>775</v>
      </c>
      <c r="B830" s="223"/>
      <c r="C830" s="228">
        <v>5309</v>
      </c>
      <c r="D830" s="229" t="s">
        <v>877</v>
      </c>
      <c r="E830" s="677"/>
      <c r="F830" s="675"/>
      <c r="G830" s="610"/>
      <c r="H830" s="610"/>
      <c r="I830" s="856">
        <f>F830+G830+H830</f>
        <v>0</v>
      </c>
      <c r="J830" s="316">
        <f t="shared" si="151"/>
      </c>
      <c r="K830" s="317"/>
      <c r="L830" s="611"/>
      <c r="M830" s="612"/>
      <c r="N830" s="434">
        <f t="shared" si="152"/>
        <v>0</v>
      </c>
      <c r="O830" s="595">
        <f>L830+M830-N830</f>
        <v>0</v>
      </c>
      <c r="P830" s="317"/>
      <c r="Q830" s="611"/>
      <c r="R830" s="612"/>
      <c r="S830" s="602">
        <f>+IF(+(L830+M830)&gt;=I830,+M830,+(+I830-L830))</f>
        <v>0</v>
      </c>
      <c r="T830" s="408">
        <f>Q830+R830-S830</f>
        <v>0</v>
      </c>
      <c r="U830" s="612"/>
      <c r="V830" s="612"/>
      <c r="W830" s="328"/>
      <c r="X830" s="406">
        <f t="shared" si="153"/>
        <v>0</v>
      </c>
    </row>
    <row r="831" spans="1:24" ht="18.75" thickBot="1">
      <c r="A831" s="336">
        <v>780</v>
      </c>
      <c r="B831" s="222">
        <v>5400</v>
      </c>
      <c r="C831" s="1038" t="s">
        <v>878</v>
      </c>
      <c r="D831" s="1038"/>
      <c r="E831" s="676"/>
      <c r="F831" s="673"/>
      <c r="G831" s="604"/>
      <c r="H831" s="604"/>
      <c r="I831" s="856">
        <f>F831+G831+H831</f>
        <v>0</v>
      </c>
      <c r="J831" s="316">
        <f t="shared" si="151"/>
      </c>
      <c r="K831" s="317"/>
      <c r="L831" s="605"/>
      <c r="M831" s="606"/>
      <c r="N831" s="431">
        <f t="shared" si="152"/>
        <v>0</v>
      </c>
      <c r="O831" s="595">
        <f>L831+M831-N831</f>
        <v>0</v>
      </c>
      <c r="P831" s="317"/>
      <c r="Q831" s="605"/>
      <c r="R831" s="606"/>
      <c r="S831" s="602">
        <f>+IF(+(L831+M831)&gt;=I831,+M831,+(+I831-L831))</f>
        <v>0</v>
      </c>
      <c r="T831" s="408">
        <f>Q831+R831-S831</f>
        <v>0</v>
      </c>
      <c r="U831" s="606"/>
      <c r="V831" s="606"/>
      <c r="W831" s="328"/>
      <c r="X831" s="406">
        <f t="shared" si="153"/>
        <v>0</v>
      </c>
    </row>
    <row r="832" spans="1:24" ht="18.75" thickBot="1">
      <c r="A832" s="336">
        <v>785</v>
      </c>
      <c r="B832" s="173">
        <v>5500</v>
      </c>
      <c r="C832" s="1039" t="s">
        <v>879</v>
      </c>
      <c r="D832" s="1039"/>
      <c r="E832" s="645">
        <f>SUM(E833:E836)</f>
        <v>0</v>
      </c>
      <c r="F832" s="410">
        <f>SUM(F833:F836)</f>
        <v>0</v>
      </c>
      <c r="G832" s="325">
        <f>SUM(G833:G836)</f>
        <v>0</v>
      </c>
      <c r="H832" s="325">
        <f>SUM(H833:H836)</f>
        <v>0</v>
      </c>
      <c r="I832" s="325">
        <f>SUM(I833:I836)</f>
        <v>0</v>
      </c>
      <c r="J832" s="316">
        <f t="shared" si="151"/>
      </c>
      <c r="K832" s="317"/>
      <c r="L832" s="411">
        <f>SUM(L833:L836)</f>
        <v>0</v>
      </c>
      <c r="M832" s="412">
        <f>SUM(M833:M836)</f>
        <v>0</v>
      </c>
      <c r="N832" s="597">
        <f>SUM(N833:N836)</f>
        <v>0</v>
      </c>
      <c r="O832" s="598">
        <f>SUM(O833:O836)</f>
        <v>0</v>
      </c>
      <c r="P832" s="317"/>
      <c r="Q832" s="411">
        <f aca="true" t="shared" si="170" ref="Q832:W832">SUM(Q833:Q836)</f>
        <v>0</v>
      </c>
      <c r="R832" s="412">
        <f t="shared" si="170"/>
        <v>0</v>
      </c>
      <c r="S832" s="412">
        <f t="shared" si="170"/>
        <v>0</v>
      </c>
      <c r="T832" s="412">
        <f t="shared" si="170"/>
        <v>0</v>
      </c>
      <c r="U832" s="412">
        <f t="shared" si="170"/>
        <v>0</v>
      </c>
      <c r="V832" s="412">
        <f t="shared" si="170"/>
        <v>0</v>
      </c>
      <c r="W832" s="598">
        <f t="shared" si="170"/>
        <v>0</v>
      </c>
      <c r="X832" s="406">
        <f t="shared" si="153"/>
        <v>0</v>
      </c>
    </row>
    <row r="833" spans="1:24" ht="18.75" thickBot="1">
      <c r="A833" s="336">
        <v>790</v>
      </c>
      <c r="B833" s="220"/>
      <c r="C833" s="180">
        <v>5501</v>
      </c>
      <c r="D833" s="209" t="s">
        <v>880</v>
      </c>
      <c r="E833" s="625"/>
      <c r="F833" s="627"/>
      <c r="G833" s="318"/>
      <c r="H833" s="318"/>
      <c r="I833" s="856">
        <f>F833+G833+H833</f>
        <v>0</v>
      </c>
      <c r="J833" s="316">
        <f t="shared" si="151"/>
      </c>
      <c r="K833" s="317"/>
      <c r="L833" s="594"/>
      <c r="M833" s="327"/>
      <c r="N833" s="408">
        <f t="shared" si="152"/>
        <v>0</v>
      </c>
      <c r="O833" s="595">
        <f>L833+M833-N833</f>
        <v>0</v>
      </c>
      <c r="P833" s="317"/>
      <c r="Q833" s="594"/>
      <c r="R833" s="327"/>
      <c r="S833" s="602">
        <f>+IF(+(L833+M833)&gt;=I833,+M833,+(+I833-L833))</f>
        <v>0</v>
      </c>
      <c r="T833" s="408">
        <f>Q833+R833-S833</f>
        <v>0</v>
      </c>
      <c r="U833" s="327"/>
      <c r="V833" s="327"/>
      <c r="W833" s="328"/>
      <c r="X833" s="406">
        <f t="shared" si="153"/>
        <v>0</v>
      </c>
    </row>
    <row r="834" spans="1:24" ht="18.75" thickBot="1">
      <c r="A834" s="336">
        <v>795</v>
      </c>
      <c r="B834" s="220"/>
      <c r="C834" s="170">
        <v>5502</v>
      </c>
      <c r="D834" s="181" t="s">
        <v>881</v>
      </c>
      <c r="E834" s="625"/>
      <c r="F834" s="627"/>
      <c r="G834" s="318"/>
      <c r="H834" s="318"/>
      <c r="I834" s="856">
        <f>F834+G834+H834</f>
        <v>0</v>
      </c>
      <c r="J834" s="316">
        <f t="shared" si="151"/>
      </c>
      <c r="K834" s="317"/>
      <c r="L834" s="594"/>
      <c r="M834" s="327"/>
      <c r="N834" s="408">
        <f t="shared" si="152"/>
        <v>0</v>
      </c>
      <c r="O834" s="595">
        <f>L834+M834-N834</f>
        <v>0</v>
      </c>
      <c r="P834" s="317"/>
      <c r="Q834" s="594"/>
      <c r="R834" s="327"/>
      <c r="S834" s="602">
        <f>+IF(+(L834+M834)&gt;=I834,+M834,+(+I834-L834))</f>
        <v>0</v>
      </c>
      <c r="T834" s="408">
        <f>Q834+R834-S834</f>
        <v>0</v>
      </c>
      <c r="U834" s="327"/>
      <c r="V834" s="327"/>
      <c r="W834" s="328"/>
      <c r="X834" s="406">
        <f t="shared" si="153"/>
        <v>0</v>
      </c>
    </row>
    <row r="835" spans="1:24" ht="18.75" thickBot="1">
      <c r="A835" s="335">
        <v>805</v>
      </c>
      <c r="B835" s="220"/>
      <c r="C835" s="170">
        <v>5503</v>
      </c>
      <c r="D835" s="172" t="s">
        <v>882</v>
      </c>
      <c r="E835" s="625"/>
      <c r="F835" s="627"/>
      <c r="G835" s="318"/>
      <c r="H835" s="318"/>
      <c r="I835" s="856">
        <f>F835+G835+H835</f>
        <v>0</v>
      </c>
      <c r="J835" s="316">
        <f t="shared" si="151"/>
      </c>
      <c r="K835" s="317"/>
      <c r="L835" s="594"/>
      <c r="M835" s="327"/>
      <c r="N835" s="408">
        <f t="shared" si="152"/>
        <v>0</v>
      </c>
      <c r="O835" s="595">
        <f>L835+M835-N835</f>
        <v>0</v>
      </c>
      <c r="P835" s="317"/>
      <c r="Q835" s="594"/>
      <c r="R835" s="327"/>
      <c r="S835" s="602">
        <f>+IF(+(L835+M835)&gt;=I835,+M835,+(+I835-L835))</f>
        <v>0</v>
      </c>
      <c r="T835" s="408">
        <f>Q835+R835-S835</f>
        <v>0</v>
      </c>
      <c r="U835" s="327"/>
      <c r="V835" s="327"/>
      <c r="W835" s="328"/>
      <c r="X835" s="406">
        <f t="shared" si="153"/>
        <v>0</v>
      </c>
    </row>
    <row r="836" spans="1:24" ht="18.75" thickBot="1">
      <c r="A836" s="336">
        <v>810</v>
      </c>
      <c r="B836" s="220"/>
      <c r="C836" s="170">
        <v>5504</v>
      </c>
      <c r="D836" s="181" t="s">
        <v>883</v>
      </c>
      <c r="E836" s="625"/>
      <c r="F836" s="627"/>
      <c r="G836" s="318"/>
      <c r="H836" s="318"/>
      <c r="I836" s="856">
        <f>F836+G836+H836</f>
        <v>0</v>
      </c>
      <c r="J836" s="316">
        <f t="shared" si="151"/>
      </c>
      <c r="K836" s="317"/>
      <c r="L836" s="594"/>
      <c r="M836" s="327"/>
      <c r="N836" s="408">
        <f t="shared" si="152"/>
        <v>0</v>
      </c>
      <c r="O836" s="595">
        <f>L836+M836-N836</f>
        <v>0</v>
      </c>
      <c r="P836" s="317"/>
      <c r="Q836" s="594"/>
      <c r="R836" s="327"/>
      <c r="S836" s="602">
        <f>+IF(+(L836+M836)&gt;=I836,+M836,+(+I836-L836))</f>
        <v>0</v>
      </c>
      <c r="T836" s="408">
        <f>Q836+R836-S836</f>
        <v>0</v>
      </c>
      <c r="U836" s="327"/>
      <c r="V836" s="327"/>
      <c r="W836" s="328"/>
      <c r="X836" s="406">
        <f t="shared" si="153"/>
        <v>0</v>
      </c>
    </row>
    <row r="837" spans="1:24" ht="18.75" thickBot="1">
      <c r="A837" s="336">
        <v>815</v>
      </c>
      <c r="B837" s="222">
        <v>5700</v>
      </c>
      <c r="C837" s="1040" t="s">
        <v>884</v>
      </c>
      <c r="D837" s="1041"/>
      <c r="E837" s="1024">
        <f>SUM(E838:E840)</f>
        <v>0</v>
      </c>
      <c r="F837" s="674">
        <f>SUM(F838:F840)</f>
        <v>0</v>
      </c>
      <c r="G837" s="607">
        <f>SUM(G838:G840)</f>
        <v>0</v>
      </c>
      <c r="H837" s="607">
        <f>SUM(H838:H840)</f>
        <v>0</v>
      </c>
      <c r="I837" s="607">
        <f>SUM(I838:I840)</f>
        <v>0</v>
      </c>
      <c r="J837" s="316">
        <f t="shared" si="151"/>
      </c>
      <c r="K837" s="317"/>
      <c r="L837" s="430">
        <f>SUM(L838:L840)</f>
        <v>0</v>
      </c>
      <c r="M837" s="431">
        <f>SUM(M838:M840)</f>
        <v>0</v>
      </c>
      <c r="N837" s="608">
        <f>SUM(N838:N839)</f>
        <v>0</v>
      </c>
      <c r="O837" s="609">
        <f>SUM(O838:O840)</f>
        <v>0</v>
      </c>
      <c r="P837" s="317"/>
      <c r="Q837" s="430">
        <f>SUM(Q838:Q840)</f>
        <v>0</v>
      </c>
      <c r="R837" s="431">
        <f>SUM(R838:R840)</f>
        <v>0</v>
      </c>
      <c r="S837" s="431">
        <f>SUM(S838:S840)</f>
        <v>0</v>
      </c>
      <c r="T837" s="431">
        <f>SUM(T838:T840)</f>
        <v>0</v>
      </c>
      <c r="U837" s="431">
        <f>SUM(U838:U840)</f>
        <v>0</v>
      </c>
      <c r="V837" s="431">
        <f>SUM(V838:V839)</f>
        <v>0</v>
      </c>
      <c r="W837" s="609">
        <f>SUM(W838:W840)</f>
        <v>0</v>
      </c>
      <c r="X837" s="406">
        <f t="shared" si="153"/>
        <v>0</v>
      </c>
    </row>
    <row r="838" spans="1:24" ht="18.75" thickBot="1">
      <c r="A838" s="342">
        <v>525</v>
      </c>
      <c r="B838" s="223"/>
      <c r="C838" s="224">
        <v>5701</v>
      </c>
      <c r="D838" s="225" t="s">
        <v>885</v>
      </c>
      <c r="E838" s="677"/>
      <c r="F838" s="675"/>
      <c r="G838" s="610"/>
      <c r="H838" s="610"/>
      <c r="I838" s="856">
        <f>F838+G838+H838</f>
        <v>0</v>
      </c>
      <c r="J838" s="316">
        <f t="shared" si="151"/>
      </c>
      <c r="K838" s="317"/>
      <c r="L838" s="611"/>
      <c r="M838" s="612"/>
      <c r="N838" s="434">
        <f t="shared" si="152"/>
        <v>0</v>
      </c>
      <c r="O838" s="595">
        <f>L838+M838-N838</f>
        <v>0</v>
      </c>
      <c r="P838" s="317"/>
      <c r="Q838" s="611"/>
      <c r="R838" s="612"/>
      <c r="S838" s="602">
        <f>+IF(+(L838+M838)&gt;=I838,+M838,+(+I838-L838))</f>
        <v>0</v>
      </c>
      <c r="T838" s="408">
        <f>Q838+R838-S838</f>
        <v>0</v>
      </c>
      <c r="U838" s="612"/>
      <c r="V838" s="612"/>
      <c r="W838" s="328"/>
      <c r="X838" s="406">
        <f t="shared" si="153"/>
        <v>0</v>
      </c>
    </row>
    <row r="839" spans="1:24" ht="18.75" thickBot="1">
      <c r="A839" s="336">
        <v>816</v>
      </c>
      <c r="B839" s="223"/>
      <c r="C839" s="228">
        <v>5702</v>
      </c>
      <c r="D839" s="229" t="s">
        <v>886</v>
      </c>
      <c r="E839" s="677"/>
      <c r="F839" s="675"/>
      <c r="G839" s="610"/>
      <c r="H839" s="610"/>
      <c r="I839" s="856">
        <f>F839+G839+H839</f>
        <v>0</v>
      </c>
      <c r="J839" s="316">
        <f t="shared" si="151"/>
      </c>
      <c r="K839" s="317"/>
      <c r="L839" s="611"/>
      <c r="M839" s="612"/>
      <c r="N839" s="434">
        <f t="shared" si="152"/>
        <v>0</v>
      </c>
      <c r="O839" s="595">
        <f>L839+M839-N839</f>
        <v>0</v>
      </c>
      <c r="P839" s="317"/>
      <c r="Q839" s="611"/>
      <c r="R839" s="612"/>
      <c r="S839" s="602">
        <f>+IF(+(L839+M839)&gt;=I839,+M839,+(+I839-L839))</f>
        <v>0</v>
      </c>
      <c r="T839" s="408">
        <f>Q839+R839-S839</f>
        <v>0</v>
      </c>
      <c r="U839" s="612"/>
      <c r="V839" s="612"/>
      <c r="W839" s="328"/>
      <c r="X839" s="406">
        <f t="shared" si="153"/>
        <v>0</v>
      </c>
    </row>
    <row r="840" spans="1:24" ht="36" customHeight="1" thickBot="1">
      <c r="A840" s="335">
        <v>820</v>
      </c>
      <c r="B840" s="169"/>
      <c r="C840" s="230">
        <v>4071</v>
      </c>
      <c r="D840" s="650" t="s">
        <v>887</v>
      </c>
      <c r="E840" s="625"/>
      <c r="F840" s="637"/>
      <c r="G840" s="350"/>
      <c r="H840" s="350"/>
      <c r="I840" s="856">
        <f>F840+G840+H840</f>
        <v>0</v>
      </c>
      <c r="J840" s="316">
        <f t="shared" si="151"/>
      </c>
      <c r="K840" s="317"/>
      <c r="L840" s="436"/>
      <c r="M840" s="414"/>
      <c r="N840" s="414"/>
      <c r="O840" s="613"/>
      <c r="P840" s="317"/>
      <c r="Q840" s="409"/>
      <c r="R840" s="414"/>
      <c r="S840" s="414"/>
      <c r="T840" s="414"/>
      <c r="U840" s="414"/>
      <c r="V840" s="414"/>
      <c r="W840" s="596"/>
      <c r="X840" s="406">
        <f t="shared" si="153"/>
        <v>0</v>
      </c>
    </row>
    <row r="841" spans="1:24" ht="15.75">
      <c r="A841" s="336">
        <v>821</v>
      </c>
      <c r="B841" s="220"/>
      <c r="C841" s="231"/>
      <c r="D841" s="438" t="s">
        <v>888</v>
      </c>
      <c r="E841" s="322"/>
      <c r="F841" s="322"/>
      <c r="G841" s="322"/>
      <c r="H841" s="322"/>
      <c r="I841" s="323"/>
      <c r="J841" s="316">
        <f t="shared" si="151"/>
      </c>
      <c r="K841" s="317"/>
      <c r="L841" s="614"/>
      <c r="M841" s="615"/>
      <c r="N841" s="425"/>
      <c r="O841" s="426"/>
      <c r="P841" s="317"/>
      <c r="Q841" s="614"/>
      <c r="R841" s="615"/>
      <c r="S841" s="425"/>
      <c r="T841" s="425"/>
      <c r="U841" s="615"/>
      <c r="V841" s="425"/>
      <c r="W841" s="426"/>
      <c r="X841" s="426"/>
    </row>
    <row r="842" spans="1:24" ht="18.75" thickBot="1">
      <c r="A842" s="336">
        <v>822</v>
      </c>
      <c r="B842" s="616">
        <v>98</v>
      </c>
      <c r="C842" s="1042" t="s">
        <v>889</v>
      </c>
      <c r="D842" s="1043"/>
      <c r="E842" s="628"/>
      <c r="F842" s="631"/>
      <c r="G842" s="331"/>
      <c r="H842" s="331"/>
      <c r="I842" s="856">
        <f>F842+G842+H842</f>
        <v>0</v>
      </c>
      <c r="J842" s="316">
        <f>(IF($E842&lt;&gt;0,$J$2,IF($I842&lt;&gt;0,$J$2,"")))</f>
      </c>
      <c r="K842" s="317"/>
      <c r="L842" s="601"/>
      <c r="M842" s="329"/>
      <c r="N842" s="412">
        <f t="shared" si="152"/>
        <v>0</v>
      </c>
      <c r="O842" s="595">
        <f>L842+M842-N842</f>
        <v>0</v>
      </c>
      <c r="P842" s="317"/>
      <c r="Q842" s="601"/>
      <c r="R842" s="329"/>
      <c r="S842" s="602">
        <f>+IF(+(L842+M842)&gt;=I842,+M842,+(+I842-L842))</f>
        <v>0</v>
      </c>
      <c r="T842" s="408">
        <f>Q842+R842-S842</f>
        <v>0</v>
      </c>
      <c r="U842" s="329"/>
      <c r="V842" s="329"/>
      <c r="W842" s="328"/>
      <c r="X842" s="406">
        <f t="shared" si="153"/>
        <v>0</v>
      </c>
    </row>
    <row r="843" spans="1:24" ht="15.75">
      <c r="A843" s="336">
        <v>823</v>
      </c>
      <c r="B843" s="232"/>
      <c r="C843" s="440" t="s">
        <v>890</v>
      </c>
      <c r="D843" s="441"/>
      <c r="E843" s="532"/>
      <c r="F843" s="532"/>
      <c r="G843" s="532"/>
      <c r="H843" s="532"/>
      <c r="I843" s="442"/>
      <c r="J843" s="316">
        <f>(IF($E843&lt;&gt;0,$J$2,IF($I843&lt;&gt;0,$J$2,"")))</f>
      </c>
      <c r="K843" s="317"/>
      <c r="L843" s="443"/>
      <c r="M843" s="444"/>
      <c r="N843" s="444"/>
      <c r="O843" s="445"/>
      <c r="P843" s="317"/>
      <c r="Q843" s="443"/>
      <c r="R843" s="444"/>
      <c r="S843" s="444"/>
      <c r="T843" s="444"/>
      <c r="U843" s="444"/>
      <c r="V843" s="444"/>
      <c r="W843" s="445"/>
      <c r="X843" s="445"/>
    </row>
    <row r="844" spans="1:24" ht="15.75">
      <c r="A844" s="336">
        <v>825</v>
      </c>
      <c r="B844" s="232"/>
      <c r="C844" s="446" t="s">
        <v>891</v>
      </c>
      <c r="D844" s="438"/>
      <c r="E844" s="520"/>
      <c r="F844" s="520"/>
      <c r="G844" s="520"/>
      <c r="H844" s="520"/>
      <c r="I844" s="394"/>
      <c r="J844" s="316">
        <f>(IF($E844&lt;&gt;0,$J$2,IF($I844&lt;&gt;0,$J$2,"")))</f>
      </c>
      <c r="K844" s="317"/>
      <c r="L844" s="447"/>
      <c r="M844" s="448"/>
      <c r="N844" s="448"/>
      <c r="O844" s="449"/>
      <c r="P844" s="317"/>
      <c r="Q844" s="447"/>
      <c r="R844" s="448"/>
      <c r="S844" s="448"/>
      <c r="T844" s="448"/>
      <c r="U844" s="448"/>
      <c r="V844" s="448"/>
      <c r="W844" s="449"/>
      <c r="X844" s="449"/>
    </row>
    <row r="845" spans="1:24" ht="16.5" thickBot="1">
      <c r="A845" s="336"/>
      <c r="B845" s="233"/>
      <c r="C845" s="450" t="s">
        <v>892</v>
      </c>
      <c r="D845" s="451"/>
      <c r="E845" s="533"/>
      <c r="F845" s="533"/>
      <c r="G845" s="533"/>
      <c r="H845" s="533"/>
      <c r="I845" s="400"/>
      <c r="J845" s="316">
        <f>(IF($E845&lt;&gt;0,$J$2,IF($I845&lt;&gt;0,$J$2,"")))</f>
      </c>
      <c r="K845" s="317"/>
      <c r="L845" s="452"/>
      <c r="M845" s="453"/>
      <c r="N845" s="453"/>
      <c r="O845" s="454"/>
      <c r="P845" s="317"/>
      <c r="Q845" s="452"/>
      <c r="R845" s="453"/>
      <c r="S845" s="453"/>
      <c r="T845" s="453"/>
      <c r="U845" s="453"/>
      <c r="V845" s="453"/>
      <c r="W845" s="454"/>
      <c r="X845" s="454"/>
    </row>
    <row r="846" spans="1:24" ht="18.75" thickBot="1">
      <c r="A846" s="336"/>
      <c r="B846" s="234"/>
      <c r="C846" s="202" t="s">
        <v>775</v>
      </c>
      <c r="D846" s="235" t="s">
        <v>893</v>
      </c>
      <c r="E846" s="353">
        <f>SUM(E735,E738,E744,E750,E751,E770,E776,E780,E781,E782,E783,E784,E792,E799,E800,E801,E802,E809,E813,E814,E815,E816,E819,E820,E828,E831,E832,E837)+E842</f>
        <v>10528</v>
      </c>
      <c r="F846" s="353">
        <f>SUM(F735,F738,F744,F750,F751,F770,F776,F780,F781,F782,F783,F784,F792,F799,F800,F801,F802,F809,F813,F814,F815,F816,F819,F820,F828,F831,F832,F837)+F842</f>
        <v>9977</v>
      </c>
      <c r="G846" s="353">
        <f>SUM(G735,G738,G744,G750,G751,G770,G776,G780,G781,G782,G783,G784,G792,G799,G800,G801,G802,G809,G813,G814,G815,G816,G819,G820,G828,G831,G832,G837)+G842</f>
        <v>0</v>
      </c>
      <c r="H846" s="353">
        <f>SUM(H735,H738,H744,H750,H751,H770,H776,H780,H781,H782,H783,H784,H792,H799,H800,H801,H802,H809,H813,H814,H815,H816,H819,H820,H828,H831,H832,H837)+H842</f>
        <v>0</v>
      </c>
      <c r="I846" s="353">
        <f>SUM(I735,I738,I744,I750,I751,I770,I776,I780,I781,I782,I783,I784,I792,I799,I800,I801,I802,I809,I813,I814,I815,I816,I819,I820,I828,I831,I832,I837)+I842</f>
        <v>9977</v>
      </c>
      <c r="J846" s="316">
        <f>(IF($E846&lt;&gt;0,$J$2,IF($I846&lt;&gt;0,$J$2,"")))</f>
        <v>1</v>
      </c>
      <c r="K846" s="965" t="str">
        <f>LEFT(C731,1)</f>
        <v>9</v>
      </c>
      <c r="L846" s="456">
        <f>SUM(L735,L738,L744,L750,L751,L770,L776,L780,L781,L782,L783,L784,L792,L799,L800,L801,L802,L809,L813,L814,L815,L816,L819,L820,L828,L831,L832,L837)+L842</f>
        <v>0</v>
      </c>
      <c r="M846" s="456">
        <f>SUM(M735,M738,M744,M750,M751,M770,M776,M780,M781,M782,M783,M784,M792,M799,M800,M801,M802,M809,M813,M814,M815,M816,M819,M820,M828,M831,M832,M837)+M842</f>
        <v>0</v>
      </c>
      <c r="N846" s="617">
        <f>SUM(N735,N738,N744,N750,N751,N770,N776,N780,N781,N782,N783,N784,N792,N799,N800,N801,N802,N809,N813,N814,N815,N816,N819,N820,N828,N831,N832,N837)+N842</f>
        <v>9977</v>
      </c>
      <c r="O846" s="456">
        <f>SUM(O735,O738,O744,O750,O751,O770,O776,O780,O781,O782,O783,O784,O792,O799,O800,O801,O802,O809,O813,O814,O815,O816,O819,O820,O828,O831,O832,O837)+O842</f>
        <v>-9977</v>
      </c>
      <c r="P846" s="288"/>
      <c r="Q846" s="456">
        <f aca="true" t="shared" si="171" ref="Q846:W846">SUM(Q735,Q738,Q744,Q750,Q751,Q770,Q776,Q780,Q781,Q782,Q783,Q784,Q792,Q799,Q800,Q801,Q802,Q809,Q813,Q814,Q815,Q816,Q819,Q820,Q828,Q831,Q832,Q837)+Q842</f>
        <v>0</v>
      </c>
      <c r="R846" s="456">
        <f t="shared" si="171"/>
        <v>0</v>
      </c>
      <c r="S846" s="617">
        <f t="shared" si="171"/>
        <v>0</v>
      </c>
      <c r="T846" s="456">
        <f t="shared" si="171"/>
        <v>0</v>
      </c>
      <c r="U846" s="456">
        <f t="shared" si="171"/>
        <v>0</v>
      </c>
      <c r="V846" s="617">
        <f t="shared" si="171"/>
        <v>0</v>
      </c>
      <c r="W846" s="456">
        <f t="shared" si="171"/>
        <v>0</v>
      </c>
      <c r="X846" s="406">
        <f>T846-U846-V846-W846</f>
        <v>0</v>
      </c>
    </row>
    <row r="847" spans="1:24" ht="15.75">
      <c r="A847" s="937"/>
      <c r="B847" s="987" t="s">
        <v>315</v>
      </c>
      <c r="C847" s="236"/>
      <c r="I847" s="285"/>
      <c r="J847" s="287">
        <f>J846</f>
        <v>1</v>
      </c>
      <c r="P847" s="543"/>
      <c r="X847" s="543"/>
    </row>
    <row r="848" spans="1:24" ht="15">
      <c r="A848" s="937"/>
      <c r="B848" s="529"/>
      <c r="C848" s="529"/>
      <c r="D848" s="530"/>
      <c r="E848" s="529"/>
      <c r="F848" s="529"/>
      <c r="G848" s="529"/>
      <c r="H848" s="529"/>
      <c r="I848" s="531"/>
      <c r="J848" s="287">
        <f>J846</f>
        <v>1</v>
      </c>
      <c r="L848" s="529"/>
      <c r="M848" s="529"/>
      <c r="N848" s="531"/>
      <c r="O848" s="531"/>
      <c r="P848" s="531"/>
      <c r="Q848" s="529"/>
      <c r="R848" s="529"/>
      <c r="S848" s="531"/>
      <c r="T848" s="531"/>
      <c r="U848" s="529"/>
      <c r="V848" s="531"/>
      <c r="W848" s="531"/>
      <c r="X848" s="531"/>
    </row>
    <row r="849" spans="1:24" ht="15">
      <c r="A849" s="937"/>
      <c r="E849" s="355"/>
      <c r="F849" s="355"/>
      <c r="G849" s="355"/>
      <c r="H849" s="355"/>
      <c r="I849" s="361"/>
      <c r="J849" s="287">
        <f>(IF($E980&lt;&gt;0,$J$2,IF($I980&lt;&gt;0,$J$2,"")))</f>
        <v>1</v>
      </c>
      <c r="L849" s="355"/>
      <c r="M849" s="355"/>
      <c r="N849" s="361"/>
      <c r="O849" s="361"/>
      <c r="P849" s="361"/>
      <c r="Q849" s="355"/>
      <c r="R849" s="355"/>
      <c r="S849" s="361"/>
      <c r="T849" s="361"/>
      <c r="U849" s="355"/>
      <c r="V849" s="361"/>
      <c r="W849" s="361"/>
      <c r="X849" s="543"/>
    </row>
    <row r="850" spans="1:24" ht="15">
      <c r="A850" s="937"/>
      <c r="C850" s="293"/>
      <c r="D850" s="294"/>
      <c r="E850" s="355"/>
      <c r="F850" s="355"/>
      <c r="G850" s="355"/>
      <c r="H850" s="355"/>
      <c r="I850" s="361"/>
      <c r="J850" s="287">
        <f>(IF($E980&lt;&gt;0,$J$2,IF($I980&lt;&gt;0,$J$2,"")))</f>
        <v>1</v>
      </c>
      <c r="L850" s="355"/>
      <c r="M850" s="355"/>
      <c r="N850" s="361"/>
      <c r="O850" s="361"/>
      <c r="P850" s="361"/>
      <c r="Q850" s="355"/>
      <c r="R850" s="355"/>
      <c r="S850" s="361"/>
      <c r="T850" s="361"/>
      <c r="U850" s="355"/>
      <c r="V850" s="361"/>
      <c r="W850" s="361"/>
      <c r="X850" s="543"/>
    </row>
    <row r="851" spans="1:24" ht="15">
      <c r="A851" s="937"/>
      <c r="B851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851" s="1061"/>
      <c r="D851" s="1061"/>
      <c r="E851" s="355"/>
      <c r="F851" s="355"/>
      <c r="G851" s="355"/>
      <c r="H851" s="355"/>
      <c r="I851" s="361"/>
      <c r="J851" s="287">
        <f>(IF($E980&lt;&gt;0,$J$2,IF($I980&lt;&gt;0,$J$2,"")))</f>
        <v>1</v>
      </c>
      <c r="L851" s="355"/>
      <c r="M851" s="355"/>
      <c r="N851" s="361"/>
      <c r="O851" s="361"/>
      <c r="P851" s="361"/>
      <c r="Q851" s="355"/>
      <c r="R851" s="355"/>
      <c r="S851" s="361"/>
      <c r="T851" s="361"/>
      <c r="U851" s="355"/>
      <c r="V851" s="361"/>
      <c r="W851" s="361"/>
      <c r="X851" s="543"/>
    </row>
    <row r="852" spans="1:24" ht="15">
      <c r="A852" s="937"/>
      <c r="C852" s="293"/>
      <c r="D852" s="294"/>
      <c r="E852" s="356" t="s">
        <v>629</v>
      </c>
      <c r="F852" s="356" t="s">
        <v>480</v>
      </c>
      <c r="G852" s="355"/>
      <c r="H852" s="355"/>
      <c r="I852" s="361"/>
      <c r="J852" s="287">
        <f>(IF($E980&lt;&gt;0,$J$2,IF($I980&lt;&gt;0,$J$2,"")))</f>
        <v>1</v>
      </c>
      <c r="L852" s="355"/>
      <c r="M852" s="355"/>
      <c r="N852" s="361"/>
      <c r="O852" s="361"/>
      <c r="P852" s="361"/>
      <c r="Q852" s="355"/>
      <c r="R852" s="355"/>
      <c r="S852" s="361"/>
      <c r="T852" s="361"/>
      <c r="U852" s="355"/>
      <c r="V852" s="361"/>
      <c r="W852" s="361"/>
      <c r="X852" s="543"/>
    </row>
    <row r="853" spans="1:24" ht="15.75">
      <c r="A853" s="937"/>
      <c r="B853" s="1060">
        <f>$B$9</f>
        <v>0</v>
      </c>
      <c r="C853" s="1061"/>
      <c r="D853" s="1061"/>
      <c r="E853" s="357">
        <f>$E$9</f>
        <v>41275</v>
      </c>
      <c r="F853" s="358">
        <f>$F$9</f>
        <v>41639</v>
      </c>
      <c r="G853" s="355"/>
      <c r="H853" s="355"/>
      <c r="I853" s="361"/>
      <c r="J853" s="287">
        <f>(IF($E980&lt;&gt;0,$J$2,IF($I980&lt;&gt;0,$J$2,"")))</f>
        <v>1</v>
      </c>
      <c r="L853" s="355"/>
      <c r="M853" s="355"/>
      <c r="N853" s="361"/>
      <c r="O853" s="361"/>
      <c r="P853" s="361"/>
      <c r="Q853" s="355"/>
      <c r="R853" s="355"/>
      <c r="S853" s="361"/>
      <c r="T853" s="361"/>
      <c r="U853" s="355"/>
      <c r="V853" s="361"/>
      <c r="W853" s="361"/>
      <c r="X853" s="543"/>
    </row>
    <row r="854" spans="1:24" ht="15">
      <c r="A854" s="937"/>
      <c r="B854" s="297" t="s">
        <v>630</v>
      </c>
      <c r="E854" s="355"/>
      <c r="F854" s="359">
        <f>$F$10</f>
        <v>0</v>
      </c>
      <c r="G854" s="355"/>
      <c r="H854" s="355"/>
      <c r="I854" s="361"/>
      <c r="J854" s="287">
        <f>(IF($E980&lt;&gt;0,$J$2,IF($I980&lt;&gt;0,$J$2,"")))</f>
        <v>1</v>
      </c>
      <c r="L854" s="355"/>
      <c r="M854" s="355"/>
      <c r="N854" s="361"/>
      <c r="O854" s="361"/>
      <c r="P854" s="361"/>
      <c r="Q854" s="355"/>
      <c r="R854" s="355"/>
      <c r="S854" s="361"/>
      <c r="T854" s="361"/>
      <c r="U854" s="355"/>
      <c r="V854" s="361"/>
      <c r="W854" s="361"/>
      <c r="X854" s="543"/>
    </row>
    <row r="855" spans="1:24" ht="15.75" thickBot="1">
      <c r="A855" s="937"/>
      <c r="B855" s="297"/>
      <c r="E855" s="360"/>
      <c r="F855" s="355"/>
      <c r="G855" s="355"/>
      <c r="H855" s="355"/>
      <c r="I855" s="361"/>
      <c r="J855" s="287">
        <f>(IF($E980&lt;&gt;0,$J$2,IF($I980&lt;&gt;0,$J$2,"")))</f>
        <v>1</v>
      </c>
      <c r="L855" s="355"/>
      <c r="M855" s="355"/>
      <c r="N855" s="361"/>
      <c r="O855" s="361"/>
      <c r="P855" s="361"/>
      <c r="Q855" s="355"/>
      <c r="R855" s="355"/>
      <c r="S855" s="361"/>
      <c r="T855" s="361"/>
      <c r="U855" s="355"/>
      <c r="V855" s="361"/>
      <c r="W855" s="361"/>
      <c r="X855" s="543"/>
    </row>
    <row r="856" spans="1:24" ht="17.25" thickBot="1" thickTop="1">
      <c r="A856" s="937"/>
      <c r="B856" s="1060" t="str">
        <f>$B$12</f>
        <v>Симеоновград</v>
      </c>
      <c r="C856" s="1061"/>
      <c r="D856" s="1061"/>
      <c r="E856" s="355" t="s">
        <v>631</v>
      </c>
      <c r="F856" s="362" t="str">
        <f>$F$12</f>
        <v>7607</v>
      </c>
      <c r="G856" s="355"/>
      <c r="H856" s="355"/>
      <c r="I856" s="361"/>
      <c r="J856" s="287">
        <f>(IF($E980&lt;&gt;0,$J$2,IF($I980&lt;&gt;0,$J$2,"")))</f>
        <v>1</v>
      </c>
      <c r="L856" s="355"/>
      <c r="M856" s="355"/>
      <c r="N856" s="361"/>
      <c r="O856" s="361"/>
      <c r="P856" s="361"/>
      <c r="Q856" s="355"/>
      <c r="R856" s="355"/>
      <c r="S856" s="361"/>
      <c r="T856" s="361"/>
      <c r="U856" s="355"/>
      <c r="V856" s="361"/>
      <c r="W856" s="361"/>
      <c r="X856" s="543"/>
    </row>
    <row r="857" spans="1:24" ht="16.5" thickBot="1" thickTop="1">
      <c r="A857" s="938"/>
      <c r="B857" s="297" t="s">
        <v>632</v>
      </c>
      <c r="E857" s="360" t="s">
        <v>633</v>
      </c>
      <c r="F857" s="355"/>
      <c r="G857" s="355"/>
      <c r="H857" s="355"/>
      <c r="I857" s="361"/>
      <c r="J857" s="287">
        <f>(IF($E980&lt;&gt;0,$J$2,IF($I980&lt;&gt;0,$J$2,"")))</f>
        <v>1</v>
      </c>
      <c r="L857" s="355"/>
      <c r="M857" s="355"/>
      <c r="N857" s="361"/>
      <c r="O857" s="361"/>
      <c r="P857" s="361"/>
      <c r="Q857" s="355"/>
      <c r="R857" s="355"/>
      <c r="S857" s="361"/>
      <c r="T857" s="361"/>
      <c r="U857" s="355"/>
      <c r="V857" s="361"/>
      <c r="W857" s="361"/>
      <c r="X857" s="543"/>
    </row>
    <row r="858" spans="1:24" ht="19.5" thickBot="1" thickTop="1">
      <c r="A858" s="938">
        <v>905</v>
      </c>
      <c r="B858" s="297"/>
      <c r="D858" s="619" t="s">
        <v>210</v>
      </c>
      <c r="E858" s="362" t="str">
        <f>$E$17</f>
        <v>98</v>
      </c>
      <c r="F858" s="354"/>
      <c r="G858" s="354"/>
      <c r="H858" s="354"/>
      <c r="I858" s="520"/>
      <c r="J858" s="287">
        <f>(IF($E980&lt;&gt;0,$J$2,IF($I980&lt;&gt;0,$J$2,"")))</f>
        <v>1</v>
      </c>
      <c r="L858" s="355"/>
      <c r="M858" s="355"/>
      <c r="N858" s="361"/>
      <c r="O858" s="361"/>
      <c r="P858" s="361"/>
      <c r="Q858" s="355"/>
      <c r="R858" s="355"/>
      <c r="S858" s="361"/>
      <c r="T858" s="361"/>
      <c r="U858" s="355"/>
      <c r="V858" s="361"/>
      <c r="W858" s="361"/>
      <c r="X858" s="543"/>
    </row>
    <row r="859" spans="1:24" ht="17.25" thickBot="1" thickTop="1">
      <c r="A859" s="938">
        <v>906</v>
      </c>
      <c r="C859" s="293"/>
      <c r="D859" s="294"/>
      <c r="E859" s="355"/>
      <c r="F859" s="360"/>
      <c r="G859" s="360"/>
      <c r="H859" s="360"/>
      <c r="I859" s="364" t="s">
        <v>634</v>
      </c>
      <c r="J859" s="287">
        <f>(IF($E980&lt;&gt;0,$J$2,IF($I980&lt;&gt;0,$J$2,"")))</f>
        <v>1</v>
      </c>
      <c r="L859" s="363" t="s">
        <v>120</v>
      </c>
      <c r="M859" s="355"/>
      <c r="N859" s="361"/>
      <c r="O859" s="364" t="s">
        <v>634</v>
      </c>
      <c r="P859" s="361"/>
      <c r="Q859" s="363" t="s">
        <v>121</v>
      </c>
      <c r="R859" s="355"/>
      <c r="S859" s="361"/>
      <c r="T859" s="364" t="s">
        <v>634</v>
      </c>
      <c r="U859" s="355"/>
      <c r="V859" s="361"/>
      <c r="W859" s="364" t="s">
        <v>634</v>
      </c>
      <c r="X859" s="543"/>
    </row>
    <row r="860" spans="1:24" ht="18.75" thickBot="1">
      <c r="A860" s="938">
        <v>907</v>
      </c>
      <c r="B860" s="486"/>
      <c r="C860" s="461"/>
      <c r="D860" s="462" t="s">
        <v>193</v>
      </c>
      <c r="E860" s="371"/>
      <c r="F860" s="372"/>
      <c r="G860" s="372"/>
      <c r="H860" s="372"/>
      <c r="I860" s="905"/>
      <c r="J860" s="287">
        <f>(IF($E980&lt;&gt;0,$J$2,IF($I980&lt;&gt;0,$J$2,"")))</f>
        <v>1</v>
      </c>
      <c r="L860" s="555"/>
      <c r="M860" s="556"/>
      <c r="N860" s="557"/>
      <c r="O860" s="558"/>
      <c r="P860" s="288"/>
      <c r="Q860" s="1062" t="s">
        <v>194</v>
      </c>
      <c r="R860" s="1062" t="s">
        <v>195</v>
      </c>
      <c r="S860" s="1062" t="s">
        <v>196</v>
      </c>
      <c r="T860" s="1062" t="s">
        <v>129</v>
      </c>
      <c r="U860" s="559" t="s">
        <v>130</v>
      </c>
      <c r="V860" s="560"/>
      <c r="W860" s="561"/>
      <c r="X860" s="375"/>
    </row>
    <row r="861" spans="1:24" ht="55.5" customHeight="1" thickBot="1">
      <c r="A861" s="938">
        <v>910</v>
      </c>
      <c r="B861" s="562" t="s">
        <v>538</v>
      </c>
      <c r="C861" s="563" t="s">
        <v>638</v>
      </c>
      <c r="D861" s="376"/>
      <c r="E861" s="464" t="s">
        <v>636</v>
      </c>
      <c r="F861" s="464" t="s">
        <v>637</v>
      </c>
      <c r="G861" s="464" t="s">
        <v>637</v>
      </c>
      <c r="H861" s="464" t="s">
        <v>637</v>
      </c>
      <c r="I861" s="906" t="s">
        <v>637</v>
      </c>
      <c r="J861" s="287">
        <f>(IF($E980&lt;&gt;0,$J$2,IF($I980&lt;&gt;0,$J$2,"")))</f>
        <v>1</v>
      </c>
      <c r="L861" s="1064" t="s">
        <v>197</v>
      </c>
      <c r="M861" s="1064" t="s">
        <v>198</v>
      </c>
      <c r="N861" s="1065" t="s">
        <v>199</v>
      </c>
      <c r="O861" s="1065" t="s">
        <v>125</v>
      </c>
      <c r="P861" s="288"/>
      <c r="Q861" s="1063"/>
      <c r="R861" s="1063"/>
      <c r="S861" s="1063"/>
      <c r="T861" s="1063"/>
      <c r="U861" s="564">
        <v>2013</v>
      </c>
      <c r="V861" s="564">
        <v>2014</v>
      </c>
      <c r="W861" s="564" t="s">
        <v>132</v>
      </c>
      <c r="X861" s="565"/>
    </row>
    <row r="862" spans="1:24" ht="69" customHeight="1">
      <c r="A862" s="938">
        <v>911</v>
      </c>
      <c r="B862" s="562"/>
      <c r="C862" s="563"/>
      <c r="D862" s="566" t="s">
        <v>200</v>
      </c>
      <c r="E862" s="377">
        <v>2013</v>
      </c>
      <c r="F862" s="950" t="s">
        <v>288</v>
      </c>
      <c r="G862" s="950" t="s">
        <v>289</v>
      </c>
      <c r="H862" s="950" t="s">
        <v>290</v>
      </c>
      <c r="I862" s="951" t="s">
        <v>179</v>
      </c>
      <c r="J862" s="287">
        <f>(IF($E980&lt;&gt;0,$J$2,IF($I980&lt;&gt;0,$J$2,"")))</f>
        <v>1</v>
      </c>
      <c r="L862" s="1064"/>
      <c r="M862" s="1064"/>
      <c r="N862" s="1065"/>
      <c r="O862" s="1065"/>
      <c r="P862" s="288"/>
      <c r="Q862" s="567"/>
      <c r="R862" s="567"/>
      <c r="S862" s="567"/>
      <c r="T862" s="567"/>
      <c r="U862" s="567"/>
      <c r="V862" s="567"/>
      <c r="W862" s="567"/>
      <c r="X862" s="568" t="s">
        <v>131</v>
      </c>
    </row>
    <row r="863" spans="1:24" ht="15.75" thickBot="1">
      <c r="A863" s="938">
        <v>912</v>
      </c>
      <c r="B863" s="569"/>
      <c r="C863" s="310"/>
      <c r="D863" s="566"/>
      <c r="E863" s="464"/>
      <c r="F863" s="952"/>
      <c r="G863" s="952"/>
      <c r="H863" s="952"/>
      <c r="I863" s="953"/>
      <c r="J863" s="287">
        <f>(IF($E980&lt;&gt;0,$J$2,IF($I980&lt;&gt;0,$J$2,"")))</f>
        <v>1</v>
      </c>
      <c r="L863" s="570"/>
      <c r="M863" s="570"/>
      <c r="N863" s="571"/>
      <c r="O863" s="572"/>
      <c r="P863" s="288"/>
      <c r="Q863" s="573"/>
      <c r="R863" s="573"/>
      <c r="S863" s="574"/>
      <c r="T863" s="575"/>
      <c r="U863" s="573"/>
      <c r="V863" s="574"/>
      <c r="W863" s="575"/>
      <c r="X863" s="565"/>
    </row>
    <row r="864" spans="1:24" ht="18.75" thickBot="1">
      <c r="A864" s="938">
        <v>920</v>
      </c>
      <c r="B864" s="379"/>
      <c r="C864" s="534"/>
      <c r="D864" s="381" t="s">
        <v>780</v>
      </c>
      <c r="E864" s="382" t="s">
        <v>133</v>
      </c>
      <c r="F864" s="382" t="s">
        <v>134</v>
      </c>
      <c r="G864" s="382" t="s">
        <v>211</v>
      </c>
      <c r="H864" s="382" t="s">
        <v>212</v>
      </c>
      <c r="I864" s="907" t="s">
        <v>146</v>
      </c>
      <c r="J864" s="287">
        <f>(IF($E980&lt;&gt;0,$J$2,IF($I980&lt;&gt;0,$J$2,"")))</f>
        <v>1</v>
      </c>
      <c r="L864" s="383" t="s">
        <v>135</v>
      </c>
      <c r="M864" s="383" t="s">
        <v>136</v>
      </c>
      <c r="N864" s="384" t="s">
        <v>137</v>
      </c>
      <c r="O864" s="384" t="s">
        <v>138</v>
      </c>
      <c r="P864" s="288"/>
      <c r="Q864" s="385" t="s">
        <v>139</v>
      </c>
      <c r="R864" s="385" t="s">
        <v>140</v>
      </c>
      <c r="S864" s="385" t="s">
        <v>141</v>
      </c>
      <c r="T864" s="385" t="s">
        <v>142</v>
      </c>
      <c r="U864" s="385" t="s">
        <v>143</v>
      </c>
      <c r="V864" s="385" t="s">
        <v>144</v>
      </c>
      <c r="W864" s="385" t="s">
        <v>145</v>
      </c>
      <c r="X864" s="576" t="s">
        <v>146</v>
      </c>
    </row>
    <row r="865" spans="1:24" ht="108">
      <c r="A865" s="938">
        <v>921</v>
      </c>
      <c r="B865" s="308"/>
      <c r="C865" s="973" t="str">
        <f>VLOOKUP(D865,OP_LIST2,2,FALSE)</f>
        <v>98301</v>
      </c>
      <c r="D865" s="972" t="s">
        <v>308</v>
      </c>
      <c r="E865" s="579"/>
      <c r="F865" s="501"/>
      <c r="G865" s="501"/>
      <c r="H865" s="501"/>
      <c r="I865" s="389"/>
      <c r="J865" s="287">
        <f>(IF($E980&lt;&gt;0,$J$2,IF($I980&lt;&gt;0,$J$2,"")))</f>
        <v>1</v>
      </c>
      <c r="L865" s="580" t="s">
        <v>147</v>
      </c>
      <c r="M865" s="580" t="s">
        <v>147</v>
      </c>
      <c r="N865" s="580" t="s">
        <v>148</v>
      </c>
      <c r="O865" s="580" t="s">
        <v>149</v>
      </c>
      <c r="P865" s="288"/>
      <c r="Q865" s="580" t="s">
        <v>147</v>
      </c>
      <c r="R865" s="580" t="s">
        <v>147</v>
      </c>
      <c r="S865" s="580" t="s">
        <v>202</v>
      </c>
      <c r="T865" s="580" t="s">
        <v>151</v>
      </c>
      <c r="U865" s="580" t="s">
        <v>147</v>
      </c>
      <c r="V865" s="580" t="s">
        <v>147</v>
      </c>
      <c r="W865" s="580" t="s">
        <v>147</v>
      </c>
      <c r="X865" s="392" t="s">
        <v>152</v>
      </c>
    </row>
    <row r="866" spans="1:24" ht="18">
      <c r="A866" s="938">
        <v>922</v>
      </c>
      <c r="B866" s="581"/>
      <c r="C866" s="577">
        <v>5533</v>
      </c>
      <c r="D866" s="578" t="s">
        <v>201</v>
      </c>
      <c r="E866" s="501"/>
      <c r="F866" s="501"/>
      <c r="G866" s="501"/>
      <c r="H866" s="501"/>
      <c r="I866" s="389"/>
      <c r="J866" s="287">
        <f>(IF($E980&lt;&gt;0,$J$2,IF($I980&lt;&gt;0,$J$2,"")))</f>
        <v>1</v>
      </c>
      <c r="L866" s="582"/>
      <c r="M866" s="582"/>
      <c r="N866" s="449"/>
      <c r="O866" s="583"/>
      <c r="P866" s="288"/>
      <c r="Q866" s="582"/>
      <c r="R866" s="582"/>
      <c r="S866" s="449"/>
      <c r="T866" s="583"/>
      <c r="U866" s="582"/>
      <c r="V866" s="449"/>
      <c r="W866" s="583"/>
      <c r="X866" s="584"/>
    </row>
    <row r="867" spans="1:24" ht="18">
      <c r="A867" s="938">
        <v>930</v>
      </c>
      <c r="B867" s="585"/>
      <c r="C867" s="309"/>
      <c r="D867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Други програми и дейности за осигуряване на заетост</v>
      </c>
      <c r="E867" s="501"/>
      <c r="F867" s="501"/>
      <c r="G867" s="501"/>
      <c r="H867" s="501"/>
      <c r="I867" s="389"/>
      <c r="J867" s="287">
        <f>(IF($E980&lt;&gt;0,$J$2,IF($I980&lt;&gt;0,$J$2,"")))</f>
        <v>1</v>
      </c>
      <c r="L867" s="582"/>
      <c r="M867" s="582"/>
      <c r="N867" s="449"/>
      <c r="O867" s="586">
        <f>SUMIF(O870:O871,"&lt;0")+SUMIF(O873:O877,"&lt;0")+SUMIF(O879:O884,"&lt;0")+SUMIF(O886:O903,"&lt;0")+SUMIF(O905:O909,"&lt;0")+SUMIF(O912:O917,"&lt;0")+SUMIF(O919:O924,"&lt;0")+SUMIF(O933:O934,"&lt;0")+SUMIF(O937:O942,"&lt;0")+SUMIF(O944:O949,"&lt;0")+SUMIF(O953,"&lt;0")+SUMIF(O955:O961,"&lt;0")+SUMIF(O963:O965,"&lt;0")+SUMIF(O967:O970,"&lt;0")+SUMIF(O972:O973,"&lt;0")+SUMIF(O976,"&lt;0")</f>
        <v>-778486</v>
      </c>
      <c r="P867" s="288"/>
      <c r="Q867" s="582"/>
      <c r="R867" s="582"/>
      <c r="S867" s="449"/>
      <c r="T867" s="586">
        <f>SUMIF(T870:T871,"&lt;0")+SUMIF(T873:T877,"&lt;0")+SUMIF(T879:T884,"&lt;0")+SUMIF(T886:T903,"&lt;0")+SUMIF(T905:T909,"&lt;0")+SUMIF(T912:T917,"&lt;0")+SUMIF(T919:T924,"&lt;0")+SUMIF(T933:T934,"&lt;0")+SUMIF(T937:T942,"&lt;0")+SUMIF(T944:T949,"&lt;0")+SUMIF(T953,"&lt;0")+SUMIF(T955:T961,"&lt;0")+SUMIF(T963:T965,"&lt;0")+SUMIF(T967:T970,"&lt;0")+SUMIF(T972:T973,"&lt;0")+SUMIF(T976,"&lt;0")</f>
        <v>0</v>
      </c>
      <c r="U867" s="582"/>
      <c r="V867" s="449"/>
      <c r="W867" s="583"/>
      <c r="X867" s="395"/>
    </row>
    <row r="868" spans="1:24" ht="18.75" thickBot="1">
      <c r="A868" s="938">
        <v>931</v>
      </c>
      <c r="B868" s="463"/>
      <c r="C868" s="309"/>
      <c r="D868" s="376" t="s">
        <v>203</v>
      </c>
      <c r="E868" s="501"/>
      <c r="F868" s="501"/>
      <c r="G868" s="501"/>
      <c r="H868" s="501"/>
      <c r="I868" s="389"/>
      <c r="J868" s="287">
        <f>(IF($E980&lt;&gt;0,$J$2,IF($I980&lt;&gt;0,$J$2,"")))</f>
        <v>1</v>
      </c>
      <c r="L868" s="582"/>
      <c r="M868" s="582"/>
      <c r="N868" s="449"/>
      <c r="O868" s="583"/>
      <c r="P868" s="288"/>
      <c r="Q868" s="582"/>
      <c r="R868" s="582"/>
      <c r="S868" s="449"/>
      <c r="T868" s="583"/>
      <c r="U868" s="582"/>
      <c r="V868" s="449"/>
      <c r="W868" s="583"/>
      <c r="X868" s="401"/>
    </row>
    <row r="869" spans="1:24" ht="36" customHeight="1" thickBot="1">
      <c r="A869" s="336">
        <v>15</v>
      </c>
      <c r="B869" s="204">
        <v>100</v>
      </c>
      <c r="C869" s="1055" t="s">
        <v>784</v>
      </c>
      <c r="D869" s="1056"/>
      <c r="E869" s="1021">
        <f>SUM(E870:E871)</f>
        <v>0</v>
      </c>
      <c r="F869" s="672">
        <f>SUM(F870:F871)</f>
        <v>0</v>
      </c>
      <c r="G869" s="588">
        <f>SUM(G870:G871)</f>
        <v>0</v>
      </c>
      <c r="H869" s="588">
        <f>SUM(H870:H871)</f>
        <v>0</v>
      </c>
      <c r="I869" s="588">
        <f>SUM(I870:I871)</f>
        <v>0</v>
      </c>
      <c r="J869" s="316">
        <f aca="true" t="shared" si="172" ref="J869:J932">(IF($E869&lt;&gt;0,$J$2,IF($I869&lt;&gt;0,$J$2,"")))</f>
      </c>
      <c r="K869" s="317"/>
      <c r="L869" s="403">
        <f>SUM(L870:L871)</f>
        <v>0</v>
      </c>
      <c r="M869" s="404">
        <f>SUM(M870:M871)</f>
        <v>0</v>
      </c>
      <c r="N869" s="589">
        <f>SUM(N870:N871)</f>
        <v>0</v>
      </c>
      <c r="O869" s="590">
        <f>SUM(O870:O871)</f>
        <v>0</v>
      </c>
      <c r="P869" s="317"/>
      <c r="Q869" s="405"/>
      <c r="R869" s="591"/>
      <c r="S869" s="592"/>
      <c r="T869" s="591"/>
      <c r="U869" s="591"/>
      <c r="V869" s="591"/>
      <c r="W869" s="593"/>
      <c r="X869" s="406">
        <f>T869-U869-V869-W869</f>
        <v>0</v>
      </c>
    </row>
    <row r="870" spans="1:24" ht="32.25" thickBot="1">
      <c r="A870" s="335">
        <v>35</v>
      </c>
      <c r="B870" s="174"/>
      <c r="C870" s="180">
        <v>101</v>
      </c>
      <c r="D870" s="171" t="s">
        <v>785</v>
      </c>
      <c r="E870" s="625"/>
      <c r="F870" s="627"/>
      <c r="G870" s="318"/>
      <c r="H870" s="318"/>
      <c r="I870" s="856">
        <f>F870+G870+H870</f>
        <v>0</v>
      </c>
      <c r="J870" s="316">
        <f t="shared" si="172"/>
      </c>
      <c r="K870" s="317"/>
      <c r="L870" s="594"/>
      <c r="M870" s="327"/>
      <c r="N870" s="408">
        <f>I870</f>
        <v>0</v>
      </c>
      <c r="O870" s="595">
        <f>L870+M870-N870</f>
        <v>0</v>
      </c>
      <c r="P870" s="317"/>
      <c r="Q870" s="409"/>
      <c r="R870" s="414"/>
      <c r="S870" s="414"/>
      <c r="T870" s="414"/>
      <c r="U870" s="414"/>
      <c r="V870" s="414"/>
      <c r="W870" s="596"/>
      <c r="X870" s="406">
        <f aca="true" t="shared" si="173" ref="X870:X933">T870-U870-V870-W870</f>
        <v>0</v>
      </c>
    </row>
    <row r="871" spans="1:24" ht="32.25" thickBot="1">
      <c r="A871" s="336">
        <v>40</v>
      </c>
      <c r="B871" s="174"/>
      <c r="C871" s="170">
        <v>102</v>
      </c>
      <c r="D871" s="172" t="s">
        <v>786</v>
      </c>
      <c r="E871" s="625"/>
      <c r="F871" s="627"/>
      <c r="G871" s="318"/>
      <c r="H871" s="318"/>
      <c r="I871" s="856">
        <f>F871+G871+H871</f>
        <v>0</v>
      </c>
      <c r="J871" s="316">
        <f t="shared" si="172"/>
      </c>
      <c r="K871" s="317"/>
      <c r="L871" s="594"/>
      <c r="M871" s="327"/>
      <c r="N871" s="408">
        <f>I871</f>
        <v>0</v>
      </c>
      <c r="O871" s="595">
        <f aca="true" t="shared" si="174" ref="O871:O909">L871+M871-N871</f>
        <v>0</v>
      </c>
      <c r="P871" s="317"/>
      <c r="Q871" s="409"/>
      <c r="R871" s="414"/>
      <c r="S871" s="414"/>
      <c r="T871" s="414"/>
      <c r="U871" s="414"/>
      <c r="V871" s="414"/>
      <c r="W871" s="596"/>
      <c r="X871" s="406">
        <f t="shared" si="173"/>
        <v>0</v>
      </c>
    </row>
    <row r="872" spans="1:24" ht="18.75" thickBot="1">
      <c r="A872" s="336">
        <v>45</v>
      </c>
      <c r="B872" s="173">
        <v>200</v>
      </c>
      <c r="C872" s="1057" t="s">
        <v>787</v>
      </c>
      <c r="D872" s="1057"/>
      <c r="E872" s="645">
        <f>SUM(E873:E877)</f>
        <v>658744</v>
      </c>
      <c r="F872" s="410">
        <f>SUM(F873:F877)</f>
        <v>658744</v>
      </c>
      <c r="G872" s="325">
        <f>SUM(G873:G877)</f>
        <v>0</v>
      </c>
      <c r="H872" s="325">
        <f>SUM(H873:H877)</f>
        <v>0</v>
      </c>
      <c r="I872" s="325">
        <f>SUM(I873:I877)</f>
        <v>658744</v>
      </c>
      <c r="J872" s="316">
        <f t="shared" si="172"/>
        <v>1</v>
      </c>
      <c r="K872" s="317"/>
      <c r="L872" s="411">
        <f>SUM(L873:L877)</f>
        <v>0</v>
      </c>
      <c r="M872" s="412">
        <f>SUM(M873:M877)</f>
        <v>0</v>
      </c>
      <c r="N872" s="597">
        <f>SUM(N873:N877)</f>
        <v>658744</v>
      </c>
      <c r="O872" s="598">
        <f>SUM(O873:O877)</f>
        <v>-658744</v>
      </c>
      <c r="P872" s="317"/>
      <c r="Q872" s="413"/>
      <c r="R872" s="428"/>
      <c r="S872" s="428"/>
      <c r="T872" s="428"/>
      <c r="U872" s="428"/>
      <c r="V872" s="428"/>
      <c r="W872" s="599"/>
      <c r="X872" s="406">
        <f t="shared" si="173"/>
        <v>0</v>
      </c>
    </row>
    <row r="873" spans="1:24" ht="18.75" thickBot="1">
      <c r="A873" s="336">
        <v>50</v>
      </c>
      <c r="B873" s="177"/>
      <c r="C873" s="180">
        <v>201</v>
      </c>
      <c r="D873" s="171" t="s">
        <v>788</v>
      </c>
      <c r="E873" s="625">
        <v>658744</v>
      </c>
      <c r="F873" s="627">
        <v>658744</v>
      </c>
      <c r="G873" s="318">
        <v>0</v>
      </c>
      <c r="H873" s="318">
        <v>0</v>
      </c>
      <c r="I873" s="856">
        <f>F873+G873+H873</f>
        <v>658744</v>
      </c>
      <c r="J873" s="316">
        <f t="shared" si="172"/>
        <v>1</v>
      </c>
      <c r="K873" s="317"/>
      <c r="L873" s="594"/>
      <c r="M873" s="327"/>
      <c r="N873" s="408">
        <f>I873</f>
        <v>658744</v>
      </c>
      <c r="O873" s="595">
        <f t="shared" si="174"/>
        <v>-658744</v>
      </c>
      <c r="P873" s="317"/>
      <c r="Q873" s="409"/>
      <c r="R873" s="414"/>
      <c r="S873" s="414"/>
      <c r="T873" s="414"/>
      <c r="U873" s="414"/>
      <c r="V873" s="414"/>
      <c r="W873" s="596"/>
      <c r="X873" s="406">
        <f t="shared" si="173"/>
        <v>0</v>
      </c>
    </row>
    <row r="874" spans="1:24" ht="18.75" thickBot="1">
      <c r="A874" s="336">
        <v>55</v>
      </c>
      <c r="B874" s="169"/>
      <c r="C874" s="170">
        <v>202</v>
      </c>
      <c r="D874" s="181" t="s">
        <v>789</v>
      </c>
      <c r="E874" s="625"/>
      <c r="F874" s="627"/>
      <c r="G874" s="318"/>
      <c r="H874" s="318"/>
      <c r="I874" s="856">
        <f>F874+G874+H874</f>
        <v>0</v>
      </c>
      <c r="J874" s="316">
        <f t="shared" si="172"/>
      </c>
      <c r="K874" s="317"/>
      <c r="L874" s="594"/>
      <c r="M874" s="327"/>
      <c r="N874" s="408">
        <f>I874</f>
        <v>0</v>
      </c>
      <c r="O874" s="595">
        <f t="shared" si="174"/>
        <v>0</v>
      </c>
      <c r="P874" s="317"/>
      <c r="Q874" s="409"/>
      <c r="R874" s="414"/>
      <c r="S874" s="414"/>
      <c r="T874" s="414"/>
      <c r="U874" s="414"/>
      <c r="V874" s="414"/>
      <c r="W874" s="596"/>
      <c r="X874" s="406">
        <f t="shared" si="173"/>
        <v>0</v>
      </c>
    </row>
    <row r="875" spans="1:24" ht="32.25" thickBot="1">
      <c r="A875" s="336">
        <v>60</v>
      </c>
      <c r="B875" s="191"/>
      <c r="C875" s="170">
        <v>205</v>
      </c>
      <c r="D875" s="181" t="s">
        <v>790</v>
      </c>
      <c r="E875" s="625"/>
      <c r="F875" s="627"/>
      <c r="G875" s="318"/>
      <c r="H875" s="318"/>
      <c r="I875" s="856">
        <f>F875+G875+H875</f>
        <v>0</v>
      </c>
      <c r="J875" s="316">
        <f t="shared" si="172"/>
      </c>
      <c r="K875" s="317"/>
      <c r="L875" s="594"/>
      <c r="M875" s="327"/>
      <c r="N875" s="408">
        <f>I875</f>
        <v>0</v>
      </c>
      <c r="O875" s="595">
        <f t="shared" si="174"/>
        <v>0</v>
      </c>
      <c r="P875" s="317"/>
      <c r="Q875" s="409"/>
      <c r="R875" s="414"/>
      <c r="S875" s="414"/>
      <c r="T875" s="414"/>
      <c r="U875" s="414"/>
      <c r="V875" s="414"/>
      <c r="W875" s="596"/>
      <c r="X875" s="406">
        <f t="shared" si="173"/>
        <v>0</v>
      </c>
    </row>
    <row r="876" spans="1:24" ht="18.75" thickBot="1">
      <c r="A876" s="335">
        <v>65</v>
      </c>
      <c r="B876" s="191"/>
      <c r="C876" s="170">
        <v>208</v>
      </c>
      <c r="D876" s="205" t="s">
        <v>791</v>
      </c>
      <c r="E876" s="625"/>
      <c r="F876" s="627"/>
      <c r="G876" s="318"/>
      <c r="H876" s="318"/>
      <c r="I876" s="856">
        <f>F876+G876+H876</f>
        <v>0</v>
      </c>
      <c r="J876" s="316">
        <f t="shared" si="172"/>
      </c>
      <c r="K876" s="317"/>
      <c r="L876" s="594"/>
      <c r="M876" s="327"/>
      <c r="N876" s="408">
        <f>I876</f>
        <v>0</v>
      </c>
      <c r="O876" s="595">
        <f t="shared" si="174"/>
        <v>0</v>
      </c>
      <c r="P876" s="317"/>
      <c r="Q876" s="409"/>
      <c r="R876" s="414"/>
      <c r="S876" s="414"/>
      <c r="T876" s="414"/>
      <c r="U876" s="414"/>
      <c r="V876" s="414"/>
      <c r="W876" s="596"/>
      <c r="X876" s="406">
        <f t="shared" si="173"/>
        <v>0</v>
      </c>
    </row>
    <row r="877" spans="1:24" ht="18.75" thickBot="1">
      <c r="A877" s="336">
        <v>70</v>
      </c>
      <c r="B877" s="177"/>
      <c r="C877" s="176">
        <v>209</v>
      </c>
      <c r="D877" s="184" t="s">
        <v>792</v>
      </c>
      <c r="E877" s="625"/>
      <c r="F877" s="627"/>
      <c r="G877" s="318"/>
      <c r="H877" s="318"/>
      <c r="I877" s="856">
        <f>F877+G877+H877</f>
        <v>0</v>
      </c>
      <c r="J877" s="316">
        <f t="shared" si="172"/>
      </c>
      <c r="K877" s="317"/>
      <c r="L877" s="594"/>
      <c r="M877" s="327"/>
      <c r="N877" s="408">
        <f>I877</f>
        <v>0</v>
      </c>
      <c r="O877" s="595">
        <f t="shared" si="174"/>
        <v>0</v>
      </c>
      <c r="P877" s="317"/>
      <c r="Q877" s="409"/>
      <c r="R877" s="414"/>
      <c r="S877" s="414"/>
      <c r="T877" s="414"/>
      <c r="U877" s="414"/>
      <c r="V877" s="414"/>
      <c r="W877" s="596"/>
      <c r="X877" s="406">
        <f t="shared" si="173"/>
        <v>0</v>
      </c>
    </row>
    <row r="878" spans="1:24" ht="18.75" thickBot="1">
      <c r="A878" s="336">
        <v>75</v>
      </c>
      <c r="B878" s="173">
        <v>500</v>
      </c>
      <c r="C878" s="1058" t="s">
        <v>793</v>
      </c>
      <c r="D878" s="1058"/>
      <c r="E878" s="645">
        <f>SUM(E879:E883)</f>
        <v>119742</v>
      </c>
      <c r="F878" s="410">
        <f>SUM(F879:F883)</f>
        <v>119742</v>
      </c>
      <c r="G878" s="325">
        <f>SUM(G879:G883)</f>
        <v>0</v>
      </c>
      <c r="H878" s="325">
        <f>SUM(H879:H883)</f>
        <v>0</v>
      </c>
      <c r="I878" s="325">
        <f>SUM(I879:I883)</f>
        <v>119742</v>
      </c>
      <c r="J878" s="316">
        <f t="shared" si="172"/>
        <v>1</v>
      </c>
      <c r="K878" s="317"/>
      <c r="L878" s="411">
        <f>SUM(L879:L883)</f>
        <v>0</v>
      </c>
      <c r="M878" s="412">
        <f>SUM(M879:M883)</f>
        <v>0</v>
      </c>
      <c r="N878" s="597">
        <f>SUM(N879:N883)</f>
        <v>119742</v>
      </c>
      <c r="O878" s="598">
        <f>SUM(O879:O883)</f>
        <v>-119742</v>
      </c>
      <c r="P878" s="317"/>
      <c r="Q878" s="413"/>
      <c r="R878" s="428"/>
      <c r="S878" s="414"/>
      <c r="T878" s="428"/>
      <c r="U878" s="428"/>
      <c r="V878" s="428"/>
      <c r="W878" s="599"/>
      <c r="X878" s="406">
        <f t="shared" si="173"/>
        <v>0</v>
      </c>
    </row>
    <row r="879" spans="1:24" ht="32.25" thickBot="1">
      <c r="A879" s="336">
        <v>80</v>
      </c>
      <c r="B879" s="177"/>
      <c r="C879" s="206">
        <v>551</v>
      </c>
      <c r="D879" s="639" t="s">
        <v>794</v>
      </c>
      <c r="E879" s="625">
        <v>74272</v>
      </c>
      <c r="F879" s="627">
        <v>74272</v>
      </c>
      <c r="G879" s="318">
        <v>0</v>
      </c>
      <c r="H879" s="318">
        <v>0</v>
      </c>
      <c r="I879" s="856">
        <f aca="true" t="shared" si="175" ref="I879:I909">F879+G879+H879</f>
        <v>74272</v>
      </c>
      <c r="J879" s="316">
        <f t="shared" si="172"/>
        <v>1</v>
      </c>
      <c r="K879" s="317"/>
      <c r="L879" s="594"/>
      <c r="M879" s="327"/>
      <c r="N879" s="408">
        <f aca="true" t="shared" si="176" ref="N879:N884">I879</f>
        <v>74272</v>
      </c>
      <c r="O879" s="595">
        <f t="shared" si="174"/>
        <v>-74272</v>
      </c>
      <c r="P879" s="317"/>
      <c r="Q879" s="409"/>
      <c r="R879" s="414"/>
      <c r="S879" s="414"/>
      <c r="T879" s="414"/>
      <c r="U879" s="414"/>
      <c r="V879" s="414"/>
      <c r="W879" s="596"/>
      <c r="X879" s="406">
        <f t="shared" si="173"/>
        <v>0</v>
      </c>
    </row>
    <row r="880" spans="1:24" ht="32.25" thickBot="1">
      <c r="A880" s="336">
        <v>85</v>
      </c>
      <c r="B880" s="177"/>
      <c r="C880" s="207">
        <f>C879+1</f>
        <v>552</v>
      </c>
      <c r="D880" s="640" t="s">
        <v>795</v>
      </c>
      <c r="E880" s="625"/>
      <c r="F880" s="627"/>
      <c r="G880" s="318"/>
      <c r="H880" s="318"/>
      <c r="I880" s="856">
        <f t="shared" si="175"/>
        <v>0</v>
      </c>
      <c r="J880" s="316">
        <f t="shared" si="172"/>
      </c>
      <c r="K880" s="317"/>
      <c r="L880" s="594"/>
      <c r="M880" s="327"/>
      <c r="N880" s="408">
        <f t="shared" si="176"/>
        <v>0</v>
      </c>
      <c r="O880" s="595">
        <f t="shared" si="174"/>
        <v>0</v>
      </c>
      <c r="P880" s="317"/>
      <c r="Q880" s="409"/>
      <c r="R880" s="414"/>
      <c r="S880" s="414"/>
      <c r="T880" s="414"/>
      <c r="U880" s="414"/>
      <c r="V880" s="414"/>
      <c r="W880" s="596"/>
      <c r="X880" s="406">
        <f t="shared" si="173"/>
        <v>0</v>
      </c>
    </row>
    <row r="881" spans="1:24" ht="18.75" thickBot="1">
      <c r="A881" s="336">
        <v>90</v>
      </c>
      <c r="B881" s="177"/>
      <c r="C881" s="207">
        <v>560</v>
      </c>
      <c r="D881" s="641" t="s">
        <v>796</v>
      </c>
      <c r="E881" s="625">
        <v>32133</v>
      </c>
      <c r="F881" s="627">
        <v>32133</v>
      </c>
      <c r="G881" s="318">
        <v>0</v>
      </c>
      <c r="H881" s="318">
        <v>0</v>
      </c>
      <c r="I881" s="856">
        <f t="shared" si="175"/>
        <v>32133</v>
      </c>
      <c r="J881" s="316">
        <f t="shared" si="172"/>
        <v>1</v>
      </c>
      <c r="K881" s="317"/>
      <c r="L881" s="594"/>
      <c r="M881" s="327"/>
      <c r="N881" s="408">
        <f t="shared" si="176"/>
        <v>32133</v>
      </c>
      <c r="O881" s="595">
        <f t="shared" si="174"/>
        <v>-32133</v>
      </c>
      <c r="P881" s="317"/>
      <c r="Q881" s="409"/>
      <c r="R881" s="414"/>
      <c r="S881" s="414"/>
      <c r="T881" s="414"/>
      <c r="U881" s="414"/>
      <c r="V881" s="414"/>
      <c r="W881" s="596"/>
      <c r="X881" s="406">
        <f t="shared" si="173"/>
        <v>0</v>
      </c>
    </row>
    <row r="882" spans="1:24" ht="32.25" thickBot="1">
      <c r="A882" s="335">
        <v>115</v>
      </c>
      <c r="B882" s="177"/>
      <c r="C882" s="207">
        <v>580</v>
      </c>
      <c r="D882" s="640" t="s">
        <v>797</v>
      </c>
      <c r="E882" s="625">
        <v>13337</v>
      </c>
      <c r="F882" s="627">
        <v>13337</v>
      </c>
      <c r="G882" s="318">
        <v>0</v>
      </c>
      <c r="H882" s="318">
        <v>0</v>
      </c>
      <c r="I882" s="856">
        <f t="shared" si="175"/>
        <v>13337</v>
      </c>
      <c r="J882" s="316">
        <f t="shared" si="172"/>
        <v>1</v>
      </c>
      <c r="K882" s="317"/>
      <c r="L882" s="594"/>
      <c r="M882" s="327"/>
      <c r="N882" s="408">
        <f t="shared" si="176"/>
        <v>13337</v>
      </c>
      <c r="O882" s="595">
        <f t="shared" si="174"/>
        <v>-13337</v>
      </c>
      <c r="P882" s="317"/>
      <c r="Q882" s="409"/>
      <c r="R882" s="414"/>
      <c r="S882" s="414"/>
      <c r="T882" s="414"/>
      <c r="U882" s="414"/>
      <c r="V882" s="414"/>
      <c r="W882" s="596"/>
      <c r="X882" s="406">
        <f t="shared" si="173"/>
        <v>0</v>
      </c>
    </row>
    <row r="883" spans="1:24" ht="32.25" thickBot="1">
      <c r="A883" s="335">
        <v>125</v>
      </c>
      <c r="B883" s="177"/>
      <c r="C883" s="208">
        <v>590</v>
      </c>
      <c r="D883" s="642" t="s">
        <v>798</v>
      </c>
      <c r="E883" s="625"/>
      <c r="F883" s="627"/>
      <c r="G883" s="318"/>
      <c r="H883" s="318"/>
      <c r="I883" s="856">
        <f t="shared" si="175"/>
        <v>0</v>
      </c>
      <c r="J883" s="316">
        <f t="shared" si="172"/>
      </c>
      <c r="K883" s="317"/>
      <c r="L883" s="594"/>
      <c r="M883" s="327"/>
      <c r="N883" s="408">
        <f t="shared" si="176"/>
        <v>0</v>
      </c>
      <c r="O883" s="595">
        <f t="shared" si="174"/>
        <v>0</v>
      </c>
      <c r="P883" s="317"/>
      <c r="Q883" s="409"/>
      <c r="R883" s="414"/>
      <c r="S883" s="414"/>
      <c r="T883" s="414"/>
      <c r="U883" s="414"/>
      <c r="V883" s="414"/>
      <c r="W883" s="596"/>
      <c r="X883" s="406">
        <f t="shared" si="173"/>
        <v>0</v>
      </c>
    </row>
    <row r="884" spans="1:24" ht="18.75" thickBot="1">
      <c r="A884" s="336">
        <v>130</v>
      </c>
      <c r="B884" s="173">
        <v>800</v>
      </c>
      <c r="C884" s="1058" t="s">
        <v>204</v>
      </c>
      <c r="D884" s="1058"/>
      <c r="E884" s="628"/>
      <c r="F884" s="631"/>
      <c r="G884" s="331"/>
      <c r="H884" s="331"/>
      <c r="I884" s="856">
        <f t="shared" si="175"/>
        <v>0</v>
      </c>
      <c r="J884" s="316">
        <f t="shared" si="172"/>
      </c>
      <c r="K884" s="317"/>
      <c r="L884" s="601"/>
      <c r="M884" s="329"/>
      <c r="N884" s="408">
        <f t="shared" si="176"/>
        <v>0</v>
      </c>
      <c r="O884" s="595">
        <f t="shared" si="174"/>
        <v>0</v>
      </c>
      <c r="P884" s="317"/>
      <c r="Q884" s="413"/>
      <c r="R884" s="428"/>
      <c r="S884" s="414"/>
      <c r="T884" s="414"/>
      <c r="U884" s="428"/>
      <c r="V884" s="414"/>
      <c r="W884" s="596"/>
      <c r="X884" s="406">
        <f t="shared" si="173"/>
        <v>0</v>
      </c>
    </row>
    <row r="885" spans="1:24" ht="18.75" thickBot="1">
      <c r="A885" s="336">
        <v>135</v>
      </c>
      <c r="B885" s="173">
        <v>1000</v>
      </c>
      <c r="C885" s="1059" t="s">
        <v>800</v>
      </c>
      <c r="D885" s="1059"/>
      <c r="E885" s="645">
        <f>SUM(E886:E903)</f>
        <v>0</v>
      </c>
      <c r="F885" s="410">
        <f>SUM(F886:F903)</f>
        <v>0</v>
      </c>
      <c r="G885" s="325">
        <f>SUM(G886:G903)</f>
        <v>0</v>
      </c>
      <c r="H885" s="325">
        <f>SUM(H886:H903)</f>
        <v>0</v>
      </c>
      <c r="I885" s="856">
        <f t="shared" si="175"/>
        <v>0</v>
      </c>
      <c r="J885" s="316">
        <f t="shared" si="172"/>
      </c>
      <c r="K885" s="317"/>
      <c r="L885" s="411">
        <f>SUM(L886:L903)</f>
        <v>0</v>
      </c>
      <c r="M885" s="412">
        <f>SUM(M886:M903)</f>
        <v>0</v>
      </c>
      <c r="N885" s="597">
        <f>SUM(N886:N903)</f>
        <v>0</v>
      </c>
      <c r="O885" s="598">
        <f>SUM(O886:O903)</f>
        <v>0</v>
      </c>
      <c r="P885" s="317"/>
      <c r="Q885" s="411">
        <f aca="true" t="shared" si="177" ref="Q885:W885">SUM(Q886:Q903)</f>
        <v>0</v>
      </c>
      <c r="R885" s="412">
        <f t="shared" si="177"/>
        <v>0</v>
      </c>
      <c r="S885" s="412">
        <f t="shared" si="177"/>
        <v>0</v>
      </c>
      <c r="T885" s="412">
        <f t="shared" si="177"/>
        <v>0</v>
      </c>
      <c r="U885" s="412">
        <f t="shared" si="177"/>
        <v>0</v>
      </c>
      <c r="V885" s="412">
        <f t="shared" si="177"/>
        <v>0</v>
      </c>
      <c r="W885" s="598">
        <f t="shared" si="177"/>
        <v>0</v>
      </c>
      <c r="X885" s="406">
        <f t="shared" si="173"/>
        <v>0</v>
      </c>
    </row>
    <row r="886" spans="1:24" ht="36" customHeight="1" thickBot="1">
      <c r="A886" s="336">
        <v>140</v>
      </c>
      <c r="B886" s="169"/>
      <c r="C886" s="180">
        <v>1011</v>
      </c>
      <c r="D886" s="209" t="s">
        <v>801</v>
      </c>
      <c r="E886" s="625"/>
      <c r="F886" s="627"/>
      <c r="G886" s="318"/>
      <c r="H886" s="318"/>
      <c r="I886" s="856">
        <f t="shared" si="175"/>
        <v>0</v>
      </c>
      <c r="J886" s="316">
        <f t="shared" si="172"/>
      </c>
      <c r="K886" s="317"/>
      <c r="L886" s="594"/>
      <c r="M886" s="327"/>
      <c r="N886" s="408">
        <f aca="true" t="shared" si="178" ref="N886:N903">I886</f>
        <v>0</v>
      </c>
      <c r="O886" s="595">
        <f t="shared" si="174"/>
        <v>0</v>
      </c>
      <c r="P886" s="317"/>
      <c r="Q886" s="594"/>
      <c r="R886" s="327"/>
      <c r="S886" s="602">
        <f aca="true" t="shared" si="179" ref="S886:S893">+IF(+(L886+M886)&gt;=I886,+M886,+(+I886-L886))</f>
        <v>0</v>
      </c>
      <c r="T886" s="408">
        <f>Q886+R886-S886</f>
        <v>0</v>
      </c>
      <c r="U886" s="327"/>
      <c r="V886" s="327"/>
      <c r="W886" s="328"/>
      <c r="X886" s="406">
        <f t="shared" si="173"/>
        <v>0</v>
      </c>
    </row>
    <row r="887" spans="1:24" ht="18.75" thickBot="1">
      <c r="A887" s="336">
        <v>145</v>
      </c>
      <c r="B887" s="169"/>
      <c r="C887" s="170">
        <v>1012</v>
      </c>
      <c r="D887" s="181" t="s">
        <v>802</v>
      </c>
      <c r="E887" s="625"/>
      <c r="F887" s="627"/>
      <c r="G887" s="318"/>
      <c r="H887" s="318"/>
      <c r="I887" s="856">
        <f t="shared" si="175"/>
        <v>0</v>
      </c>
      <c r="J887" s="316">
        <f t="shared" si="172"/>
      </c>
      <c r="K887" s="317"/>
      <c r="L887" s="594"/>
      <c r="M887" s="327"/>
      <c r="N887" s="408">
        <f t="shared" si="178"/>
        <v>0</v>
      </c>
      <c r="O887" s="595">
        <f t="shared" si="174"/>
        <v>0</v>
      </c>
      <c r="P887" s="317"/>
      <c r="Q887" s="594"/>
      <c r="R887" s="327"/>
      <c r="S887" s="602">
        <f t="shared" si="179"/>
        <v>0</v>
      </c>
      <c r="T887" s="408">
        <f aca="true" t="shared" si="180" ref="T887:T893">Q887+R887-S887</f>
        <v>0</v>
      </c>
      <c r="U887" s="327"/>
      <c r="V887" s="327"/>
      <c r="W887" s="328"/>
      <c r="X887" s="406">
        <f t="shared" si="173"/>
        <v>0</v>
      </c>
    </row>
    <row r="888" spans="1:24" ht="18.75" thickBot="1">
      <c r="A888" s="336">
        <v>150</v>
      </c>
      <c r="B888" s="169"/>
      <c r="C888" s="170">
        <v>1013</v>
      </c>
      <c r="D888" s="181" t="s">
        <v>803</v>
      </c>
      <c r="E888" s="625"/>
      <c r="F888" s="627"/>
      <c r="G888" s="318"/>
      <c r="H888" s="318"/>
      <c r="I888" s="856">
        <f t="shared" si="175"/>
        <v>0</v>
      </c>
      <c r="J888" s="316">
        <f t="shared" si="172"/>
      </c>
      <c r="K888" s="317"/>
      <c r="L888" s="594"/>
      <c r="M888" s="327"/>
      <c r="N888" s="408">
        <f t="shared" si="178"/>
        <v>0</v>
      </c>
      <c r="O888" s="595">
        <f t="shared" si="174"/>
        <v>0</v>
      </c>
      <c r="P888" s="317"/>
      <c r="Q888" s="594"/>
      <c r="R888" s="327"/>
      <c r="S888" s="602">
        <f t="shared" si="179"/>
        <v>0</v>
      </c>
      <c r="T888" s="408">
        <f t="shared" si="180"/>
        <v>0</v>
      </c>
      <c r="U888" s="327"/>
      <c r="V888" s="327"/>
      <c r="W888" s="328"/>
      <c r="X888" s="406">
        <f t="shared" si="173"/>
        <v>0</v>
      </c>
    </row>
    <row r="889" spans="1:24" ht="18.75" thickBot="1">
      <c r="A889" s="336">
        <v>155</v>
      </c>
      <c r="B889" s="169"/>
      <c r="C889" s="170">
        <v>1014</v>
      </c>
      <c r="D889" s="181" t="s">
        <v>804</v>
      </c>
      <c r="E889" s="625"/>
      <c r="F889" s="627"/>
      <c r="G889" s="318"/>
      <c r="H889" s="318"/>
      <c r="I889" s="856">
        <f t="shared" si="175"/>
        <v>0</v>
      </c>
      <c r="J889" s="316">
        <f t="shared" si="172"/>
      </c>
      <c r="K889" s="317"/>
      <c r="L889" s="594"/>
      <c r="M889" s="327"/>
      <c r="N889" s="408">
        <f t="shared" si="178"/>
        <v>0</v>
      </c>
      <c r="O889" s="595">
        <f t="shared" si="174"/>
        <v>0</v>
      </c>
      <c r="P889" s="317"/>
      <c r="Q889" s="594"/>
      <c r="R889" s="327"/>
      <c r="S889" s="602">
        <f t="shared" si="179"/>
        <v>0</v>
      </c>
      <c r="T889" s="408">
        <f t="shared" si="180"/>
        <v>0</v>
      </c>
      <c r="U889" s="327"/>
      <c r="V889" s="327"/>
      <c r="W889" s="328"/>
      <c r="X889" s="406">
        <f t="shared" si="173"/>
        <v>0</v>
      </c>
    </row>
    <row r="890" spans="1:24" ht="18.75" thickBot="1">
      <c r="A890" s="336">
        <v>160</v>
      </c>
      <c r="B890" s="169"/>
      <c r="C890" s="170">
        <v>1015</v>
      </c>
      <c r="D890" s="181" t="s">
        <v>805</v>
      </c>
      <c r="E890" s="625"/>
      <c r="F890" s="627"/>
      <c r="G890" s="318"/>
      <c r="H890" s="318"/>
      <c r="I890" s="856">
        <f t="shared" si="175"/>
        <v>0</v>
      </c>
      <c r="J890" s="316">
        <f t="shared" si="172"/>
      </c>
      <c r="K890" s="317"/>
      <c r="L890" s="594"/>
      <c r="M890" s="327"/>
      <c r="N890" s="408">
        <f t="shared" si="178"/>
        <v>0</v>
      </c>
      <c r="O890" s="595">
        <f t="shared" si="174"/>
        <v>0</v>
      </c>
      <c r="P890" s="317"/>
      <c r="Q890" s="594"/>
      <c r="R890" s="327"/>
      <c r="S890" s="602">
        <f t="shared" si="179"/>
        <v>0</v>
      </c>
      <c r="T890" s="408">
        <f t="shared" si="180"/>
        <v>0</v>
      </c>
      <c r="U890" s="327"/>
      <c r="V890" s="327"/>
      <c r="W890" s="328"/>
      <c r="X890" s="406">
        <f t="shared" si="173"/>
        <v>0</v>
      </c>
    </row>
    <row r="891" spans="1:24" ht="18.75" thickBot="1">
      <c r="A891" s="336">
        <v>165</v>
      </c>
      <c r="B891" s="169"/>
      <c r="C891" s="170">
        <v>1016</v>
      </c>
      <c r="D891" s="181" t="s">
        <v>806</v>
      </c>
      <c r="E891" s="625"/>
      <c r="F891" s="627"/>
      <c r="G891" s="318"/>
      <c r="H891" s="318"/>
      <c r="I891" s="856">
        <f t="shared" si="175"/>
        <v>0</v>
      </c>
      <c r="J891" s="316">
        <f t="shared" si="172"/>
      </c>
      <c r="K891" s="317"/>
      <c r="L891" s="594"/>
      <c r="M891" s="327"/>
      <c r="N891" s="408">
        <f t="shared" si="178"/>
        <v>0</v>
      </c>
      <c r="O891" s="595">
        <f t="shared" si="174"/>
        <v>0</v>
      </c>
      <c r="P891" s="317"/>
      <c r="Q891" s="594"/>
      <c r="R891" s="327"/>
      <c r="S891" s="602">
        <f t="shared" si="179"/>
        <v>0</v>
      </c>
      <c r="T891" s="408">
        <f t="shared" si="180"/>
        <v>0</v>
      </c>
      <c r="U891" s="327"/>
      <c r="V891" s="327"/>
      <c r="W891" s="328"/>
      <c r="X891" s="406">
        <f t="shared" si="173"/>
        <v>0</v>
      </c>
    </row>
    <row r="892" spans="1:24" ht="18.75" thickBot="1">
      <c r="A892" s="336">
        <v>170</v>
      </c>
      <c r="B892" s="174"/>
      <c r="C892" s="210">
        <v>1020</v>
      </c>
      <c r="D892" s="211" t="s">
        <v>807</v>
      </c>
      <c r="E892" s="625"/>
      <c r="F892" s="627"/>
      <c r="G892" s="318"/>
      <c r="H892" s="318"/>
      <c r="I892" s="856">
        <f t="shared" si="175"/>
        <v>0</v>
      </c>
      <c r="J892" s="316">
        <f t="shared" si="172"/>
      </c>
      <c r="K892" s="317"/>
      <c r="L892" s="594"/>
      <c r="M892" s="327"/>
      <c r="N892" s="408">
        <f t="shared" si="178"/>
        <v>0</v>
      </c>
      <c r="O892" s="595">
        <f t="shared" si="174"/>
        <v>0</v>
      </c>
      <c r="P892" s="317"/>
      <c r="Q892" s="594"/>
      <c r="R892" s="327"/>
      <c r="S892" s="602">
        <f t="shared" si="179"/>
        <v>0</v>
      </c>
      <c r="T892" s="408">
        <f t="shared" si="180"/>
        <v>0</v>
      </c>
      <c r="U892" s="327"/>
      <c r="V892" s="327"/>
      <c r="W892" s="328"/>
      <c r="X892" s="406">
        <f t="shared" si="173"/>
        <v>0</v>
      </c>
    </row>
    <row r="893" spans="1:24" ht="18.75" thickBot="1">
      <c r="A893" s="336">
        <v>175</v>
      </c>
      <c r="B893" s="169"/>
      <c r="C893" s="170">
        <v>1030</v>
      </c>
      <c r="D893" s="181" t="s">
        <v>808</v>
      </c>
      <c r="E893" s="625"/>
      <c r="F893" s="627"/>
      <c r="G893" s="318"/>
      <c r="H893" s="318"/>
      <c r="I893" s="856">
        <f t="shared" si="175"/>
        <v>0</v>
      </c>
      <c r="J893" s="316">
        <f t="shared" si="172"/>
      </c>
      <c r="K893" s="317"/>
      <c r="L893" s="594"/>
      <c r="M893" s="327"/>
      <c r="N893" s="408">
        <f t="shared" si="178"/>
        <v>0</v>
      </c>
      <c r="O893" s="595">
        <f t="shared" si="174"/>
        <v>0</v>
      </c>
      <c r="P893" s="317"/>
      <c r="Q893" s="594"/>
      <c r="R893" s="327"/>
      <c r="S893" s="602">
        <f t="shared" si="179"/>
        <v>0</v>
      </c>
      <c r="T893" s="408">
        <f t="shared" si="180"/>
        <v>0</v>
      </c>
      <c r="U893" s="327"/>
      <c r="V893" s="327"/>
      <c r="W893" s="328"/>
      <c r="X893" s="406">
        <f t="shared" si="173"/>
        <v>0</v>
      </c>
    </row>
    <row r="894" spans="1:24" ht="30.75" thickBot="1">
      <c r="A894" s="336">
        <v>180</v>
      </c>
      <c r="B894" s="169"/>
      <c r="C894" s="212">
        <v>1040</v>
      </c>
      <c r="D894" s="213" t="s">
        <v>809</v>
      </c>
      <c r="E894" s="625"/>
      <c r="F894" s="627"/>
      <c r="G894" s="318"/>
      <c r="H894" s="318"/>
      <c r="I894" s="856">
        <f t="shared" si="175"/>
        <v>0</v>
      </c>
      <c r="J894" s="316">
        <f t="shared" si="172"/>
      </c>
      <c r="K894" s="317"/>
      <c r="L894" s="594"/>
      <c r="M894" s="327"/>
      <c r="N894" s="408">
        <f t="shared" si="178"/>
        <v>0</v>
      </c>
      <c r="O894" s="595">
        <f t="shared" si="174"/>
        <v>0</v>
      </c>
      <c r="P894" s="317"/>
      <c r="Q894" s="409"/>
      <c r="R894" s="414"/>
      <c r="S894" s="414"/>
      <c r="T894" s="414"/>
      <c r="U894" s="414"/>
      <c r="V894" s="414"/>
      <c r="W894" s="596"/>
      <c r="X894" s="406">
        <f t="shared" si="173"/>
        <v>0</v>
      </c>
    </row>
    <row r="895" spans="1:24" ht="18.75" thickBot="1">
      <c r="A895" s="336">
        <v>185</v>
      </c>
      <c r="B895" s="169"/>
      <c r="C895" s="210">
        <v>1051</v>
      </c>
      <c r="D895" s="214" t="s">
        <v>810</v>
      </c>
      <c r="E895" s="625"/>
      <c r="F895" s="627"/>
      <c r="G895" s="318"/>
      <c r="H895" s="318"/>
      <c r="I895" s="856">
        <f t="shared" si="175"/>
        <v>0</v>
      </c>
      <c r="J895" s="316">
        <f t="shared" si="172"/>
      </c>
      <c r="K895" s="317"/>
      <c r="L895" s="594"/>
      <c r="M895" s="327"/>
      <c r="N895" s="408">
        <f t="shared" si="178"/>
        <v>0</v>
      </c>
      <c r="O895" s="595">
        <f t="shared" si="174"/>
        <v>0</v>
      </c>
      <c r="P895" s="317"/>
      <c r="Q895" s="409"/>
      <c r="R895" s="414"/>
      <c r="S895" s="414"/>
      <c r="T895" s="414"/>
      <c r="U895" s="414"/>
      <c r="V895" s="414"/>
      <c r="W895" s="596"/>
      <c r="X895" s="406">
        <f t="shared" si="173"/>
        <v>0</v>
      </c>
    </row>
    <row r="896" spans="1:24" ht="18.75" thickBot="1">
      <c r="A896" s="336">
        <v>190</v>
      </c>
      <c r="B896" s="169"/>
      <c r="C896" s="170">
        <v>1052</v>
      </c>
      <c r="D896" s="181" t="s">
        <v>811</v>
      </c>
      <c r="E896" s="625"/>
      <c r="F896" s="627"/>
      <c r="G896" s="318"/>
      <c r="H896" s="318"/>
      <c r="I896" s="856">
        <f t="shared" si="175"/>
        <v>0</v>
      </c>
      <c r="J896" s="316">
        <f t="shared" si="172"/>
      </c>
      <c r="K896" s="317"/>
      <c r="L896" s="594"/>
      <c r="M896" s="327"/>
      <c r="N896" s="408">
        <f t="shared" si="178"/>
        <v>0</v>
      </c>
      <c r="O896" s="595">
        <f t="shared" si="174"/>
        <v>0</v>
      </c>
      <c r="P896" s="317"/>
      <c r="Q896" s="409"/>
      <c r="R896" s="414"/>
      <c r="S896" s="414"/>
      <c r="T896" s="414"/>
      <c r="U896" s="414"/>
      <c r="V896" s="414"/>
      <c r="W896" s="596"/>
      <c r="X896" s="406">
        <f t="shared" si="173"/>
        <v>0</v>
      </c>
    </row>
    <row r="897" spans="1:24" ht="32.25" thickBot="1">
      <c r="A897" s="336">
        <v>195</v>
      </c>
      <c r="B897" s="169"/>
      <c r="C897" s="215">
        <v>1053</v>
      </c>
      <c r="D897" s="216" t="s">
        <v>812</v>
      </c>
      <c r="E897" s="625"/>
      <c r="F897" s="627"/>
      <c r="G897" s="318"/>
      <c r="H897" s="318"/>
      <c r="I897" s="856">
        <f t="shared" si="175"/>
        <v>0</v>
      </c>
      <c r="J897" s="316">
        <f t="shared" si="172"/>
      </c>
      <c r="K897" s="317"/>
      <c r="L897" s="594"/>
      <c r="M897" s="327"/>
      <c r="N897" s="408">
        <f t="shared" si="178"/>
        <v>0</v>
      </c>
      <c r="O897" s="595">
        <f t="shared" si="174"/>
        <v>0</v>
      </c>
      <c r="P897" s="317"/>
      <c r="Q897" s="409"/>
      <c r="R897" s="414"/>
      <c r="S897" s="414"/>
      <c r="T897" s="414"/>
      <c r="U897" s="414"/>
      <c r="V897" s="414"/>
      <c r="W897" s="596"/>
      <c r="X897" s="406">
        <f t="shared" si="173"/>
        <v>0</v>
      </c>
    </row>
    <row r="898" spans="1:24" ht="18.75" thickBot="1">
      <c r="A898" s="336">
        <v>200</v>
      </c>
      <c r="B898" s="169"/>
      <c r="C898" s="170">
        <v>1062</v>
      </c>
      <c r="D898" s="172" t="s">
        <v>813</v>
      </c>
      <c r="E898" s="625"/>
      <c r="F898" s="627"/>
      <c r="G898" s="318"/>
      <c r="H898" s="318"/>
      <c r="I898" s="856">
        <f t="shared" si="175"/>
        <v>0</v>
      </c>
      <c r="J898" s="316">
        <f t="shared" si="172"/>
      </c>
      <c r="K898" s="317"/>
      <c r="L898" s="594"/>
      <c r="M898" s="327"/>
      <c r="N898" s="408">
        <f t="shared" si="178"/>
        <v>0</v>
      </c>
      <c r="O898" s="595">
        <f t="shared" si="174"/>
        <v>0</v>
      </c>
      <c r="P898" s="317"/>
      <c r="Q898" s="594"/>
      <c r="R898" s="327"/>
      <c r="S898" s="602">
        <f>+IF(+(L898+M898)&gt;=I898,+M898,+(+I898-L898))</f>
        <v>0</v>
      </c>
      <c r="T898" s="408">
        <f>Q898+R898-S898</f>
        <v>0</v>
      </c>
      <c r="U898" s="327"/>
      <c r="V898" s="327"/>
      <c r="W898" s="328"/>
      <c r="X898" s="406">
        <f t="shared" si="173"/>
        <v>0</v>
      </c>
    </row>
    <row r="899" spans="1:24" ht="18.75" thickBot="1">
      <c r="A899" s="336">
        <v>205</v>
      </c>
      <c r="B899" s="169"/>
      <c r="C899" s="170">
        <v>1063</v>
      </c>
      <c r="D899" s="172" t="s">
        <v>814</v>
      </c>
      <c r="E899" s="625"/>
      <c r="F899" s="627"/>
      <c r="G899" s="318"/>
      <c r="H899" s="318"/>
      <c r="I899" s="856">
        <f t="shared" si="175"/>
        <v>0</v>
      </c>
      <c r="J899" s="316">
        <f t="shared" si="172"/>
      </c>
      <c r="K899" s="317"/>
      <c r="L899" s="594"/>
      <c r="M899" s="327"/>
      <c r="N899" s="408">
        <f t="shared" si="178"/>
        <v>0</v>
      </c>
      <c r="O899" s="595">
        <f t="shared" si="174"/>
        <v>0</v>
      </c>
      <c r="P899" s="317"/>
      <c r="Q899" s="409"/>
      <c r="R899" s="414"/>
      <c r="S899" s="414"/>
      <c r="T899" s="414"/>
      <c r="U899" s="414"/>
      <c r="V899" s="414"/>
      <c r="W899" s="596"/>
      <c r="X899" s="406">
        <f t="shared" si="173"/>
        <v>0</v>
      </c>
    </row>
    <row r="900" spans="1:24" ht="18.75" thickBot="1">
      <c r="A900" s="336">
        <v>210</v>
      </c>
      <c r="B900" s="169"/>
      <c r="C900" s="215">
        <v>1069</v>
      </c>
      <c r="D900" s="217" t="s">
        <v>815</v>
      </c>
      <c r="E900" s="625"/>
      <c r="F900" s="627"/>
      <c r="G900" s="318"/>
      <c r="H900" s="318"/>
      <c r="I900" s="856">
        <f t="shared" si="175"/>
        <v>0</v>
      </c>
      <c r="J900" s="316">
        <f t="shared" si="172"/>
      </c>
      <c r="K900" s="317"/>
      <c r="L900" s="594"/>
      <c r="M900" s="327"/>
      <c r="N900" s="408">
        <f t="shared" si="178"/>
        <v>0</v>
      </c>
      <c r="O900" s="595">
        <f t="shared" si="174"/>
        <v>0</v>
      </c>
      <c r="P900" s="317"/>
      <c r="Q900" s="594"/>
      <c r="R900" s="327"/>
      <c r="S900" s="602">
        <f>+IF(+(L900+M900)&gt;=I900,+M900,+(+I900-L900))</f>
        <v>0</v>
      </c>
      <c r="T900" s="408">
        <f>Q900+R900-S900</f>
        <v>0</v>
      </c>
      <c r="U900" s="327"/>
      <c r="V900" s="327"/>
      <c r="W900" s="328"/>
      <c r="X900" s="406">
        <f t="shared" si="173"/>
        <v>0</v>
      </c>
    </row>
    <row r="901" spans="1:24" ht="30.75" thickBot="1">
      <c r="A901" s="336">
        <v>215</v>
      </c>
      <c r="B901" s="174"/>
      <c r="C901" s="170">
        <v>1091</v>
      </c>
      <c r="D901" s="181" t="s">
        <v>816</v>
      </c>
      <c r="E901" s="625"/>
      <c r="F901" s="627"/>
      <c r="G901" s="318"/>
      <c r="H901" s="318"/>
      <c r="I901" s="856">
        <f t="shared" si="175"/>
        <v>0</v>
      </c>
      <c r="J901" s="316">
        <f t="shared" si="172"/>
      </c>
      <c r="K901" s="317"/>
      <c r="L901" s="594"/>
      <c r="M901" s="327"/>
      <c r="N901" s="408">
        <f t="shared" si="178"/>
        <v>0</v>
      </c>
      <c r="O901" s="595">
        <f t="shared" si="174"/>
        <v>0</v>
      </c>
      <c r="P901" s="317"/>
      <c r="Q901" s="594"/>
      <c r="R901" s="327"/>
      <c r="S901" s="602">
        <f>+IF(+(L901+M901)&gt;=I901,+M901,+(+I901-L901))</f>
        <v>0</v>
      </c>
      <c r="T901" s="408">
        <f>Q901+R901-S901</f>
        <v>0</v>
      </c>
      <c r="U901" s="327"/>
      <c r="V901" s="327"/>
      <c r="W901" s="328"/>
      <c r="X901" s="406">
        <f t="shared" si="173"/>
        <v>0</v>
      </c>
    </row>
    <row r="902" spans="1:24" ht="30.75" thickBot="1">
      <c r="A902" s="335">
        <v>220</v>
      </c>
      <c r="B902" s="169"/>
      <c r="C902" s="170">
        <v>1092</v>
      </c>
      <c r="D902" s="181" t="s">
        <v>817</v>
      </c>
      <c r="E902" s="625"/>
      <c r="F902" s="627"/>
      <c r="G902" s="318"/>
      <c r="H902" s="318"/>
      <c r="I902" s="856">
        <f t="shared" si="175"/>
        <v>0</v>
      </c>
      <c r="J902" s="316">
        <f t="shared" si="172"/>
      </c>
      <c r="K902" s="317"/>
      <c r="L902" s="594"/>
      <c r="M902" s="327"/>
      <c r="N902" s="408">
        <f t="shared" si="178"/>
        <v>0</v>
      </c>
      <c r="O902" s="595">
        <f t="shared" si="174"/>
        <v>0</v>
      </c>
      <c r="P902" s="317"/>
      <c r="Q902" s="409"/>
      <c r="R902" s="414"/>
      <c r="S902" s="414"/>
      <c r="T902" s="414"/>
      <c r="U902" s="414"/>
      <c r="V902" s="414"/>
      <c r="W902" s="596"/>
      <c r="X902" s="406">
        <f t="shared" si="173"/>
        <v>0</v>
      </c>
    </row>
    <row r="903" spans="1:24" ht="30.75" thickBot="1">
      <c r="A903" s="336">
        <v>225</v>
      </c>
      <c r="B903" s="169"/>
      <c r="C903" s="176">
        <v>1098</v>
      </c>
      <c r="D903" s="182" t="s">
        <v>818</v>
      </c>
      <c r="E903" s="625"/>
      <c r="F903" s="627"/>
      <c r="G903" s="318"/>
      <c r="H903" s="318"/>
      <c r="I903" s="856">
        <f t="shared" si="175"/>
        <v>0</v>
      </c>
      <c r="J903" s="316">
        <f t="shared" si="172"/>
      </c>
      <c r="K903" s="317"/>
      <c r="L903" s="594"/>
      <c r="M903" s="327"/>
      <c r="N903" s="408">
        <f t="shared" si="178"/>
        <v>0</v>
      </c>
      <c r="O903" s="595">
        <f t="shared" si="174"/>
        <v>0</v>
      </c>
      <c r="P903" s="317"/>
      <c r="Q903" s="594"/>
      <c r="R903" s="327"/>
      <c r="S903" s="602">
        <f>+IF(+(L903+M903)&gt;=I903,+M903,+(+I903-L903))</f>
        <v>0</v>
      </c>
      <c r="T903" s="408">
        <f>Q903+R903-S903</f>
        <v>0</v>
      </c>
      <c r="U903" s="327"/>
      <c r="V903" s="327"/>
      <c r="W903" s="328"/>
      <c r="X903" s="406">
        <f t="shared" si="173"/>
        <v>0</v>
      </c>
    </row>
    <row r="904" spans="1:24" ht="18.75" thickBot="1">
      <c r="A904" s="336">
        <v>230</v>
      </c>
      <c r="B904" s="173">
        <v>2100</v>
      </c>
      <c r="C904" s="1043" t="s">
        <v>267</v>
      </c>
      <c r="D904" s="1043"/>
      <c r="E904" s="645">
        <f>SUM(E905:E909)</f>
        <v>0</v>
      </c>
      <c r="F904" s="410">
        <f>SUM(F905:F909)</f>
        <v>0</v>
      </c>
      <c r="G904" s="325">
        <f>SUM(G905:G909)</f>
        <v>0</v>
      </c>
      <c r="H904" s="325">
        <f>SUM(H905:H909)</f>
        <v>0</v>
      </c>
      <c r="I904" s="325">
        <f>SUM(I905:I909)</f>
        <v>0</v>
      </c>
      <c r="J904" s="316">
        <f t="shared" si="172"/>
      </c>
      <c r="K904" s="317"/>
      <c r="L904" s="411">
        <f>SUM(L905:L909)</f>
        <v>0</v>
      </c>
      <c r="M904" s="412">
        <f>SUM(M905:M909)</f>
        <v>0</v>
      </c>
      <c r="N904" s="597">
        <f>SUM(N905:N909)</f>
        <v>0</v>
      </c>
      <c r="O904" s="598">
        <f>SUM(O905:O909)</f>
        <v>0</v>
      </c>
      <c r="P904" s="317"/>
      <c r="Q904" s="413"/>
      <c r="R904" s="428"/>
      <c r="S904" s="428"/>
      <c r="T904" s="428"/>
      <c r="U904" s="428"/>
      <c r="V904" s="428"/>
      <c r="W904" s="599"/>
      <c r="X904" s="406">
        <f t="shared" si="173"/>
        <v>0</v>
      </c>
    </row>
    <row r="905" spans="1:24" ht="18.75" thickBot="1">
      <c r="A905" s="336">
        <v>235</v>
      </c>
      <c r="B905" s="169"/>
      <c r="C905" s="180">
        <v>2110</v>
      </c>
      <c r="D905" s="183" t="s">
        <v>819</v>
      </c>
      <c r="E905" s="625"/>
      <c r="F905" s="627"/>
      <c r="G905" s="318"/>
      <c r="H905" s="318"/>
      <c r="I905" s="856">
        <f t="shared" si="175"/>
        <v>0</v>
      </c>
      <c r="J905" s="316">
        <f t="shared" si="172"/>
      </c>
      <c r="K905" s="317"/>
      <c r="L905" s="594"/>
      <c r="M905" s="327"/>
      <c r="N905" s="408">
        <f>I905</f>
        <v>0</v>
      </c>
      <c r="O905" s="595">
        <f t="shared" si="174"/>
        <v>0</v>
      </c>
      <c r="P905" s="317"/>
      <c r="Q905" s="409"/>
      <c r="R905" s="414"/>
      <c r="S905" s="414"/>
      <c r="T905" s="414"/>
      <c r="U905" s="414"/>
      <c r="V905" s="414"/>
      <c r="W905" s="596"/>
      <c r="X905" s="406">
        <f t="shared" si="173"/>
        <v>0</v>
      </c>
    </row>
    <row r="906" spans="1:24" ht="18.75" thickBot="1">
      <c r="A906" s="336">
        <v>240</v>
      </c>
      <c r="B906" s="218"/>
      <c r="C906" s="170">
        <v>2120</v>
      </c>
      <c r="D906" s="205" t="s">
        <v>820</v>
      </c>
      <c r="E906" s="625"/>
      <c r="F906" s="627"/>
      <c r="G906" s="318"/>
      <c r="H906" s="318"/>
      <c r="I906" s="856">
        <f t="shared" si="175"/>
        <v>0</v>
      </c>
      <c r="J906" s="316">
        <f t="shared" si="172"/>
      </c>
      <c r="K906" s="317"/>
      <c r="L906" s="594"/>
      <c r="M906" s="327"/>
      <c r="N906" s="408">
        <f>I906</f>
        <v>0</v>
      </c>
      <c r="O906" s="595">
        <f t="shared" si="174"/>
        <v>0</v>
      </c>
      <c r="P906" s="317"/>
      <c r="Q906" s="409"/>
      <c r="R906" s="414"/>
      <c r="S906" s="414"/>
      <c r="T906" s="414"/>
      <c r="U906" s="414"/>
      <c r="V906" s="414"/>
      <c r="W906" s="596"/>
      <c r="X906" s="406">
        <f t="shared" si="173"/>
        <v>0</v>
      </c>
    </row>
    <row r="907" spans="1:24" ht="18.75" thickBot="1">
      <c r="A907" s="336">
        <v>245</v>
      </c>
      <c r="B907" s="218"/>
      <c r="C907" s="170">
        <v>2125</v>
      </c>
      <c r="D907" s="199" t="s">
        <v>205</v>
      </c>
      <c r="E907" s="625"/>
      <c r="F907" s="627"/>
      <c r="G907" s="318"/>
      <c r="H907" s="318"/>
      <c r="I907" s="856">
        <f t="shared" si="175"/>
        <v>0</v>
      </c>
      <c r="J907" s="316">
        <f t="shared" si="172"/>
      </c>
      <c r="K907" s="317"/>
      <c r="L907" s="594"/>
      <c r="M907" s="327"/>
      <c r="N907" s="408">
        <f>I907</f>
        <v>0</v>
      </c>
      <c r="O907" s="595">
        <f t="shared" si="174"/>
        <v>0</v>
      </c>
      <c r="P907" s="317"/>
      <c r="Q907" s="409"/>
      <c r="R907" s="414"/>
      <c r="S907" s="414"/>
      <c r="T907" s="414"/>
      <c r="U907" s="414"/>
      <c r="V907" s="414"/>
      <c r="W907" s="596"/>
      <c r="X907" s="406">
        <f t="shared" si="173"/>
        <v>0</v>
      </c>
    </row>
    <row r="908" spans="1:24" ht="32.25" thickBot="1">
      <c r="A908" s="335">
        <v>250</v>
      </c>
      <c r="B908" s="177"/>
      <c r="C908" s="176">
        <v>2140</v>
      </c>
      <c r="D908" s="193" t="s">
        <v>822</v>
      </c>
      <c r="E908" s="625"/>
      <c r="F908" s="627"/>
      <c r="G908" s="318"/>
      <c r="H908" s="318"/>
      <c r="I908" s="856">
        <f t="shared" si="175"/>
        <v>0</v>
      </c>
      <c r="J908" s="316">
        <f t="shared" si="172"/>
      </c>
      <c r="K908" s="317"/>
      <c r="L908" s="594"/>
      <c r="M908" s="327"/>
      <c r="N908" s="408">
        <f>I908</f>
        <v>0</v>
      </c>
      <c r="O908" s="595">
        <f t="shared" si="174"/>
        <v>0</v>
      </c>
      <c r="P908" s="317"/>
      <c r="Q908" s="409"/>
      <c r="R908" s="414"/>
      <c r="S908" s="414"/>
      <c r="T908" s="414"/>
      <c r="U908" s="414"/>
      <c r="V908" s="414"/>
      <c r="W908" s="596"/>
      <c r="X908" s="406">
        <f t="shared" si="173"/>
        <v>0</v>
      </c>
    </row>
    <row r="909" spans="1:24" ht="32.25" thickBot="1">
      <c r="A909" s="336">
        <v>255</v>
      </c>
      <c r="B909" s="169"/>
      <c r="C909" s="176">
        <v>2190</v>
      </c>
      <c r="D909" s="193" t="s">
        <v>823</v>
      </c>
      <c r="E909" s="625"/>
      <c r="F909" s="627"/>
      <c r="G909" s="318"/>
      <c r="H909" s="318"/>
      <c r="I909" s="856">
        <f t="shared" si="175"/>
        <v>0</v>
      </c>
      <c r="J909" s="316">
        <f t="shared" si="172"/>
      </c>
      <c r="K909" s="317"/>
      <c r="L909" s="594"/>
      <c r="M909" s="327"/>
      <c r="N909" s="408">
        <f>I909</f>
        <v>0</v>
      </c>
      <c r="O909" s="595">
        <f t="shared" si="174"/>
        <v>0</v>
      </c>
      <c r="P909" s="317"/>
      <c r="Q909" s="409"/>
      <c r="R909" s="414"/>
      <c r="S909" s="414"/>
      <c r="T909" s="414"/>
      <c r="U909" s="414"/>
      <c r="V909" s="414"/>
      <c r="W909" s="596"/>
      <c r="X909" s="406">
        <f t="shared" si="173"/>
        <v>0</v>
      </c>
    </row>
    <row r="910" spans="1:24" ht="18.75" thickBot="1">
      <c r="A910" s="336">
        <v>260</v>
      </c>
      <c r="B910" s="173">
        <v>2200</v>
      </c>
      <c r="C910" s="1043" t="s">
        <v>824</v>
      </c>
      <c r="D910" s="1043"/>
      <c r="E910" s="645">
        <f>SUM(E911:E913)</f>
        <v>0</v>
      </c>
      <c r="F910" s="410">
        <f>SUM(F911:F913)</f>
        <v>0</v>
      </c>
      <c r="G910" s="325">
        <f>SUM(G911:G913)</f>
        <v>0</v>
      </c>
      <c r="H910" s="325">
        <f>SUM(H911:H913)</f>
        <v>0</v>
      </c>
      <c r="I910" s="325">
        <f>SUM(I911:I913)</f>
        <v>0</v>
      </c>
      <c r="J910" s="316">
        <f t="shared" si="172"/>
      </c>
      <c r="K910" s="317"/>
      <c r="L910" s="411">
        <f>SUM(L911:L913)</f>
        <v>0</v>
      </c>
      <c r="M910" s="412">
        <f>SUM(M911:M913)</f>
        <v>0</v>
      </c>
      <c r="N910" s="597">
        <f>SUM(N911:N913)</f>
        <v>0</v>
      </c>
      <c r="O910" s="598">
        <f>SUM(O911:O913)</f>
        <v>0</v>
      </c>
      <c r="P910" s="317"/>
      <c r="Q910" s="413"/>
      <c r="R910" s="428"/>
      <c r="S910" s="428"/>
      <c r="T910" s="428"/>
      <c r="U910" s="428"/>
      <c r="V910" s="428"/>
      <c r="W910" s="599"/>
      <c r="X910" s="406">
        <f t="shared" si="173"/>
        <v>0</v>
      </c>
    </row>
    <row r="911" spans="1:24" ht="18.75" thickBot="1">
      <c r="A911" s="336">
        <v>265</v>
      </c>
      <c r="B911" s="169"/>
      <c r="C911" s="180">
        <v>2220</v>
      </c>
      <c r="D911" s="171" t="s">
        <v>825</v>
      </c>
      <c r="E911" s="625"/>
      <c r="F911" s="627"/>
      <c r="G911" s="318"/>
      <c r="H911" s="318"/>
      <c r="I911" s="856">
        <f aca="true" t="shared" si="181" ref="I911:I917">F911+G911+H911</f>
        <v>0</v>
      </c>
      <c r="J911" s="316">
        <f t="shared" si="172"/>
      </c>
      <c r="K911" s="317"/>
      <c r="L911" s="409"/>
      <c r="M911" s="414"/>
      <c r="N911" s="414"/>
      <c r="O911" s="596"/>
      <c r="P911" s="317"/>
      <c r="Q911" s="409"/>
      <c r="R911" s="414"/>
      <c r="S911" s="414"/>
      <c r="T911" s="414"/>
      <c r="U911" s="414"/>
      <c r="V911" s="414"/>
      <c r="W911" s="596"/>
      <c r="X911" s="406">
        <f t="shared" si="173"/>
        <v>0</v>
      </c>
    </row>
    <row r="912" spans="1:24" ht="18.75" thickBot="1">
      <c r="A912" s="335">
        <v>270</v>
      </c>
      <c r="B912" s="169"/>
      <c r="C912" s="170">
        <v>2221</v>
      </c>
      <c r="D912" s="172" t="s">
        <v>826</v>
      </c>
      <c r="E912" s="625"/>
      <c r="F912" s="627"/>
      <c r="G912" s="318"/>
      <c r="H912" s="318"/>
      <c r="I912" s="856">
        <f t="shared" si="181"/>
        <v>0</v>
      </c>
      <c r="J912" s="316">
        <f t="shared" si="172"/>
      </c>
      <c r="K912" s="317"/>
      <c r="L912" s="594"/>
      <c r="M912" s="327"/>
      <c r="N912" s="408">
        <f aca="true" t="shared" si="182" ref="N912:N917">I912</f>
        <v>0</v>
      </c>
      <c r="O912" s="595">
        <f aca="true" t="shared" si="183" ref="O912:O917">L912+M912-N912</f>
        <v>0</v>
      </c>
      <c r="P912" s="317"/>
      <c r="Q912" s="409"/>
      <c r="R912" s="414"/>
      <c r="S912" s="414"/>
      <c r="T912" s="414"/>
      <c r="U912" s="414"/>
      <c r="V912" s="414"/>
      <c r="W912" s="596"/>
      <c r="X912" s="406">
        <f t="shared" si="173"/>
        <v>0</v>
      </c>
    </row>
    <row r="913" spans="1:24" ht="18.75" thickBot="1">
      <c r="A913" s="335">
        <v>290</v>
      </c>
      <c r="B913" s="169"/>
      <c r="C913" s="176">
        <v>2224</v>
      </c>
      <c r="D913" s="175" t="s">
        <v>827</v>
      </c>
      <c r="E913" s="625"/>
      <c r="F913" s="627"/>
      <c r="G913" s="318"/>
      <c r="H913" s="318"/>
      <c r="I913" s="856">
        <f t="shared" si="181"/>
        <v>0</v>
      </c>
      <c r="J913" s="316">
        <f t="shared" si="172"/>
      </c>
      <c r="K913" s="317"/>
      <c r="L913" s="594"/>
      <c r="M913" s="327"/>
      <c r="N913" s="408">
        <f t="shared" si="182"/>
        <v>0</v>
      </c>
      <c r="O913" s="595">
        <f t="shared" si="183"/>
        <v>0</v>
      </c>
      <c r="P913" s="317"/>
      <c r="Q913" s="409"/>
      <c r="R913" s="414"/>
      <c r="S913" s="414"/>
      <c r="T913" s="414"/>
      <c r="U913" s="414"/>
      <c r="V913" s="414"/>
      <c r="W913" s="596"/>
      <c r="X913" s="406">
        <f t="shared" si="173"/>
        <v>0</v>
      </c>
    </row>
    <row r="914" spans="1:24" ht="18.75" thickBot="1">
      <c r="A914" s="415">
        <v>320</v>
      </c>
      <c r="B914" s="173">
        <v>2500</v>
      </c>
      <c r="C914" s="1043" t="s">
        <v>828</v>
      </c>
      <c r="D914" s="1043"/>
      <c r="E914" s="628"/>
      <c r="F914" s="631"/>
      <c r="G914" s="331"/>
      <c r="H914" s="331"/>
      <c r="I914" s="856">
        <f t="shared" si="181"/>
        <v>0</v>
      </c>
      <c r="J914" s="316">
        <f t="shared" si="172"/>
      </c>
      <c r="K914" s="317"/>
      <c r="L914" s="601"/>
      <c r="M914" s="329"/>
      <c r="N914" s="408">
        <f t="shared" si="182"/>
        <v>0</v>
      </c>
      <c r="O914" s="595">
        <f t="shared" si="183"/>
        <v>0</v>
      </c>
      <c r="P914" s="317"/>
      <c r="Q914" s="413"/>
      <c r="R914" s="428"/>
      <c r="S914" s="414"/>
      <c r="T914" s="414"/>
      <c r="U914" s="428"/>
      <c r="V914" s="414"/>
      <c r="W914" s="596"/>
      <c r="X914" s="406">
        <f t="shared" si="173"/>
        <v>0</v>
      </c>
    </row>
    <row r="915" spans="1:24" ht="18.75" thickBot="1">
      <c r="A915" s="335">
        <v>330</v>
      </c>
      <c r="B915" s="173">
        <v>2600</v>
      </c>
      <c r="C915" s="1049" t="s">
        <v>829</v>
      </c>
      <c r="D915" s="1050"/>
      <c r="E915" s="628"/>
      <c r="F915" s="631"/>
      <c r="G915" s="331"/>
      <c r="H915" s="331"/>
      <c r="I915" s="856">
        <f t="shared" si="181"/>
        <v>0</v>
      </c>
      <c r="J915" s="316">
        <f t="shared" si="172"/>
      </c>
      <c r="K915" s="317"/>
      <c r="L915" s="601"/>
      <c r="M915" s="329"/>
      <c r="N915" s="408">
        <f t="shared" si="182"/>
        <v>0</v>
      </c>
      <c r="O915" s="595">
        <f t="shared" si="183"/>
        <v>0</v>
      </c>
      <c r="P915" s="317"/>
      <c r="Q915" s="413"/>
      <c r="R915" s="428"/>
      <c r="S915" s="414"/>
      <c r="T915" s="414"/>
      <c r="U915" s="428"/>
      <c r="V915" s="414"/>
      <c r="W915" s="596"/>
      <c r="X915" s="406">
        <f t="shared" si="173"/>
        <v>0</v>
      </c>
    </row>
    <row r="916" spans="1:24" ht="18.75" thickBot="1">
      <c r="A916" s="335">
        <v>350</v>
      </c>
      <c r="B916" s="173">
        <v>2700</v>
      </c>
      <c r="C916" s="1051" t="s">
        <v>830</v>
      </c>
      <c r="D916" s="1052"/>
      <c r="E916" s="628"/>
      <c r="F916" s="631"/>
      <c r="G916" s="331"/>
      <c r="H916" s="331"/>
      <c r="I916" s="856">
        <f t="shared" si="181"/>
        <v>0</v>
      </c>
      <c r="J916" s="316">
        <f t="shared" si="172"/>
      </c>
      <c r="K916" s="317"/>
      <c r="L916" s="601"/>
      <c r="M916" s="329"/>
      <c r="N916" s="408">
        <f t="shared" si="182"/>
        <v>0</v>
      </c>
      <c r="O916" s="595">
        <f t="shared" si="183"/>
        <v>0</v>
      </c>
      <c r="P916" s="317"/>
      <c r="Q916" s="413"/>
      <c r="R916" s="428"/>
      <c r="S916" s="414"/>
      <c r="T916" s="414"/>
      <c r="U916" s="428"/>
      <c r="V916" s="414"/>
      <c r="W916" s="596"/>
      <c r="X916" s="406">
        <f t="shared" si="173"/>
        <v>0</v>
      </c>
    </row>
    <row r="917" spans="1:24" ht="18.75" thickBot="1">
      <c r="A917" s="336">
        <v>355</v>
      </c>
      <c r="B917" s="173">
        <v>2800</v>
      </c>
      <c r="C917" s="1053" t="s">
        <v>831</v>
      </c>
      <c r="D917" s="1054"/>
      <c r="E917" s="628"/>
      <c r="F917" s="631"/>
      <c r="G917" s="331"/>
      <c r="H917" s="331"/>
      <c r="I917" s="856">
        <f t="shared" si="181"/>
        <v>0</v>
      </c>
      <c r="J917" s="316">
        <f t="shared" si="172"/>
      </c>
      <c r="K917" s="317"/>
      <c r="L917" s="601"/>
      <c r="M917" s="329"/>
      <c r="N917" s="408">
        <f t="shared" si="182"/>
        <v>0</v>
      </c>
      <c r="O917" s="595">
        <f t="shared" si="183"/>
        <v>0</v>
      </c>
      <c r="P917" s="317"/>
      <c r="Q917" s="413"/>
      <c r="R917" s="428"/>
      <c r="S917" s="414"/>
      <c r="T917" s="414"/>
      <c r="U917" s="428"/>
      <c r="V917" s="414"/>
      <c r="W917" s="596"/>
      <c r="X917" s="406">
        <f t="shared" si="173"/>
        <v>0</v>
      </c>
    </row>
    <row r="918" spans="1:24" ht="18.75" thickBot="1">
      <c r="A918" s="336">
        <v>375</v>
      </c>
      <c r="B918" s="173">
        <v>2900</v>
      </c>
      <c r="C918" s="1043" t="s">
        <v>832</v>
      </c>
      <c r="D918" s="1043"/>
      <c r="E918" s="645">
        <f>SUM(E919:E924)</f>
        <v>0</v>
      </c>
      <c r="F918" s="410">
        <f>SUM(F919:F924)</f>
        <v>0</v>
      </c>
      <c r="G918" s="325">
        <f>SUM(G919:G924)</f>
        <v>0</v>
      </c>
      <c r="H918" s="325">
        <f>SUM(H919:H924)</f>
        <v>0</v>
      </c>
      <c r="I918" s="325">
        <f>SUM(I919:I924)</f>
        <v>0</v>
      </c>
      <c r="J918" s="316">
        <f t="shared" si="172"/>
      </c>
      <c r="K918" s="317"/>
      <c r="L918" s="411">
        <f>SUM(L919:L924)</f>
        <v>0</v>
      </c>
      <c r="M918" s="412">
        <f>SUM(M919:M924)</f>
        <v>0</v>
      </c>
      <c r="N918" s="597">
        <f>SUM(N919:N924)</f>
        <v>0</v>
      </c>
      <c r="O918" s="598">
        <f>SUM(O919:O924)</f>
        <v>0</v>
      </c>
      <c r="P918" s="317"/>
      <c r="Q918" s="413"/>
      <c r="R918" s="428"/>
      <c r="S918" s="428"/>
      <c r="T918" s="428"/>
      <c r="U918" s="428"/>
      <c r="V918" s="428"/>
      <c r="W918" s="599"/>
      <c r="X918" s="406">
        <f t="shared" si="173"/>
        <v>0</v>
      </c>
    </row>
    <row r="919" spans="1:24" ht="32.25" thickBot="1">
      <c r="A919" s="336">
        <v>380</v>
      </c>
      <c r="B919" s="219"/>
      <c r="C919" s="180">
        <v>2920</v>
      </c>
      <c r="D919" s="417" t="s">
        <v>833</v>
      </c>
      <c r="E919" s="625"/>
      <c r="F919" s="627"/>
      <c r="G919" s="318"/>
      <c r="H919" s="318"/>
      <c r="I919" s="856">
        <f aca="true" t="shared" si="184" ref="I919:I924">F919+G919+H919</f>
        <v>0</v>
      </c>
      <c r="J919" s="316">
        <f t="shared" si="172"/>
      </c>
      <c r="K919" s="317"/>
      <c r="L919" s="594"/>
      <c r="M919" s="327"/>
      <c r="N919" s="408">
        <f aca="true" t="shared" si="185" ref="N919:N924">I919</f>
        <v>0</v>
      </c>
      <c r="O919" s="595">
        <f aca="true" t="shared" si="186" ref="O919:O924">L919+M919-N919</f>
        <v>0</v>
      </c>
      <c r="P919" s="317"/>
      <c r="Q919" s="409"/>
      <c r="R919" s="414"/>
      <c r="S919" s="414"/>
      <c r="T919" s="414"/>
      <c r="U919" s="414"/>
      <c r="V919" s="414"/>
      <c r="W919" s="596"/>
      <c r="X919" s="406">
        <f t="shared" si="173"/>
        <v>0</v>
      </c>
    </row>
    <row r="920" spans="1:24" ht="36" customHeight="1" thickBot="1">
      <c r="A920" s="336">
        <v>385</v>
      </c>
      <c r="B920" s="219"/>
      <c r="C920" s="215">
        <v>2969</v>
      </c>
      <c r="D920" s="418" t="s">
        <v>834</v>
      </c>
      <c r="E920" s="625"/>
      <c r="F920" s="627"/>
      <c r="G920" s="318"/>
      <c r="H920" s="318"/>
      <c r="I920" s="856">
        <f t="shared" si="184"/>
        <v>0</v>
      </c>
      <c r="J920" s="316">
        <f t="shared" si="172"/>
      </c>
      <c r="K920" s="317"/>
      <c r="L920" s="594"/>
      <c r="M920" s="327"/>
      <c r="N920" s="408">
        <f t="shared" si="185"/>
        <v>0</v>
      </c>
      <c r="O920" s="595">
        <f t="shared" si="186"/>
        <v>0</v>
      </c>
      <c r="P920" s="317"/>
      <c r="Q920" s="409"/>
      <c r="R920" s="414"/>
      <c r="S920" s="414"/>
      <c r="T920" s="414"/>
      <c r="U920" s="414"/>
      <c r="V920" s="414"/>
      <c r="W920" s="596"/>
      <c r="X920" s="406">
        <f t="shared" si="173"/>
        <v>0</v>
      </c>
    </row>
    <row r="921" spans="1:24" ht="32.25" thickBot="1">
      <c r="A921" s="336">
        <v>390</v>
      </c>
      <c r="B921" s="219"/>
      <c r="C921" s="215">
        <v>2970</v>
      </c>
      <c r="D921" s="418" t="s">
        <v>835</v>
      </c>
      <c r="E921" s="625"/>
      <c r="F921" s="627"/>
      <c r="G921" s="318"/>
      <c r="H921" s="318"/>
      <c r="I921" s="856">
        <f t="shared" si="184"/>
        <v>0</v>
      </c>
      <c r="J921" s="316">
        <f t="shared" si="172"/>
      </c>
      <c r="K921" s="317"/>
      <c r="L921" s="594"/>
      <c r="M921" s="327"/>
      <c r="N921" s="408">
        <f t="shared" si="185"/>
        <v>0</v>
      </c>
      <c r="O921" s="595">
        <f t="shared" si="186"/>
        <v>0</v>
      </c>
      <c r="P921" s="317"/>
      <c r="Q921" s="409"/>
      <c r="R921" s="414"/>
      <c r="S921" s="414"/>
      <c r="T921" s="414"/>
      <c r="U921" s="414"/>
      <c r="V921" s="414"/>
      <c r="W921" s="596"/>
      <c r="X921" s="406">
        <f t="shared" si="173"/>
        <v>0</v>
      </c>
    </row>
    <row r="922" spans="1:24" ht="32.25" thickBot="1">
      <c r="A922" s="336">
        <v>395</v>
      </c>
      <c r="B922" s="219"/>
      <c r="C922" s="212">
        <v>2989</v>
      </c>
      <c r="D922" s="419" t="s">
        <v>836</v>
      </c>
      <c r="E922" s="625"/>
      <c r="F922" s="627"/>
      <c r="G922" s="318"/>
      <c r="H922" s="318"/>
      <c r="I922" s="856">
        <f t="shared" si="184"/>
        <v>0</v>
      </c>
      <c r="J922" s="316">
        <f t="shared" si="172"/>
      </c>
      <c r="K922" s="317"/>
      <c r="L922" s="594"/>
      <c r="M922" s="327"/>
      <c r="N922" s="408">
        <f t="shared" si="185"/>
        <v>0</v>
      </c>
      <c r="O922" s="595">
        <f t="shared" si="186"/>
        <v>0</v>
      </c>
      <c r="P922" s="317"/>
      <c r="Q922" s="409"/>
      <c r="R922" s="414"/>
      <c r="S922" s="414"/>
      <c r="T922" s="414"/>
      <c r="U922" s="414"/>
      <c r="V922" s="414"/>
      <c r="W922" s="596"/>
      <c r="X922" s="406">
        <f t="shared" si="173"/>
        <v>0</v>
      </c>
    </row>
    <row r="923" spans="1:24" ht="18.75" thickBot="1">
      <c r="A923" s="336">
        <v>396</v>
      </c>
      <c r="B923" s="169"/>
      <c r="C923" s="170">
        <v>2991</v>
      </c>
      <c r="D923" s="420" t="s">
        <v>837</v>
      </c>
      <c r="E923" s="625"/>
      <c r="F923" s="627"/>
      <c r="G923" s="318"/>
      <c r="H923" s="318"/>
      <c r="I923" s="856">
        <f t="shared" si="184"/>
        <v>0</v>
      </c>
      <c r="J923" s="316">
        <f t="shared" si="172"/>
      </c>
      <c r="K923" s="317"/>
      <c r="L923" s="594"/>
      <c r="M923" s="327"/>
      <c r="N923" s="408">
        <f t="shared" si="185"/>
        <v>0</v>
      </c>
      <c r="O923" s="595">
        <f t="shared" si="186"/>
        <v>0</v>
      </c>
      <c r="P923" s="317"/>
      <c r="Q923" s="409"/>
      <c r="R923" s="414"/>
      <c r="S923" s="414"/>
      <c r="T923" s="414"/>
      <c r="U923" s="414"/>
      <c r="V923" s="414"/>
      <c r="W923" s="596"/>
      <c r="X923" s="406">
        <f t="shared" si="173"/>
        <v>0</v>
      </c>
    </row>
    <row r="924" spans="1:24" ht="18.75" thickBot="1">
      <c r="A924" s="330">
        <v>397</v>
      </c>
      <c r="B924" s="169"/>
      <c r="C924" s="176">
        <v>2992</v>
      </c>
      <c r="D924" s="193" t="s">
        <v>838</v>
      </c>
      <c r="E924" s="625"/>
      <c r="F924" s="627"/>
      <c r="G924" s="318"/>
      <c r="H924" s="318"/>
      <c r="I924" s="856">
        <f t="shared" si="184"/>
        <v>0</v>
      </c>
      <c r="J924" s="316">
        <f t="shared" si="172"/>
      </c>
      <c r="K924" s="317"/>
      <c r="L924" s="594"/>
      <c r="M924" s="327"/>
      <c r="N924" s="408">
        <f t="shared" si="185"/>
        <v>0</v>
      </c>
      <c r="O924" s="595">
        <f t="shared" si="186"/>
        <v>0</v>
      </c>
      <c r="P924" s="317"/>
      <c r="Q924" s="409"/>
      <c r="R924" s="414"/>
      <c r="S924" s="414"/>
      <c r="T924" s="414"/>
      <c r="U924" s="414"/>
      <c r="V924" s="414"/>
      <c r="W924" s="596"/>
      <c r="X924" s="406">
        <f t="shared" si="173"/>
        <v>0</v>
      </c>
    </row>
    <row r="925" spans="1:24" ht="15.75">
      <c r="A925" s="319">
        <v>398</v>
      </c>
      <c r="B925" s="177"/>
      <c r="C925" s="603"/>
      <c r="D925" s="438" t="s">
        <v>206</v>
      </c>
      <c r="E925" s="322"/>
      <c r="F925" s="322"/>
      <c r="G925" s="322"/>
      <c r="H925" s="322"/>
      <c r="I925" s="323"/>
      <c r="J925" s="316">
        <f t="shared" si="172"/>
      </c>
      <c r="K925" s="317"/>
      <c r="L925" s="424"/>
      <c r="M925" s="425"/>
      <c r="N925" s="425"/>
      <c r="O925" s="426"/>
      <c r="P925" s="317"/>
      <c r="Q925" s="424"/>
      <c r="R925" s="425"/>
      <c r="S925" s="425"/>
      <c r="T925" s="425"/>
      <c r="U925" s="425"/>
      <c r="V925" s="425"/>
      <c r="W925" s="426"/>
      <c r="X925" s="426"/>
    </row>
    <row r="926" spans="1:24" ht="18.75" thickBot="1">
      <c r="A926" s="319">
        <v>399</v>
      </c>
      <c r="B926" s="173">
        <v>3300</v>
      </c>
      <c r="C926" s="1039" t="s">
        <v>840</v>
      </c>
      <c r="D926" s="1039"/>
      <c r="E926" s="645">
        <f>SUM(E927:E932)</f>
        <v>0</v>
      </c>
      <c r="F926" s="410">
        <f>SUM(F927:F932)</f>
        <v>0</v>
      </c>
      <c r="G926" s="325">
        <f>SUM(G927:G932)</f>
        <v>0</v>
      </c>
      <c r="H926" s="325">
        <f>SUM(H927:H932)</f>
        <v>0</v>
      </c>
      <c r="I926" s="325">
        <f>SUM(I927:I932)</f>
        <v>0</v>
      </c>
      <c r="J926" s="316">
        <f t="shared" si="172"/>
      </c>
      <c r="K926" s="317"/>
      <c r="L926" s="413"/>
      <c r="M926" s="428"/>
      <c r="N926" s="428"/>
      <c r="O926" s="599"/>
      <c r="P926" s="317"/>
      <c r="Q926" s="413"/>
      <c r="R926" s="428"/>
      <c r="S926" s="428"/>
      <c r="T926" s="428"/>
      <c r="U926" s="428"/>
      <c r="V926" s="428"/>
      <c r="W926" s="599"/>
      <c r="X926" s="406">
        <f t="shared" si="173"/>
        <v>0</v>
      </c>
    </row>
    <row r="927" spans="1:24" ht="18.75" thickBot="1">
      <c r="A927" s="319">
        <v>400</v>
      </c>
      <c r="B927" s="177"/>
      <c r="C927" s="180">
        <v>3301</v>
      </c>
      <c r="D927" s="646" t="s">
        <v>841</v>
      </c>
      <c r="E927" s="625"/>
      <c r="F927" s="627"/>
      <c r="G927" s="318"/>
      <c r="H927" s="318"/>
      <c r="I927" s="856">
        <f aca="true" t="shared" si="187" ref="I927:I935">F927+G927+H927</f>
        <v>0</v>
      </c>
      <c r="J927" s="316">
        <f t="shared" si="172"/>
      </c>
      <c r="K927" s="317"/>
      <c r="L927" s="409"/>
      <c r="M927" s="414"/>
      <c r="N927" s="414"/>
      <c r="O927" s="596"/>
      <c r="P927" s="317"/>
      <c r="Q927" s="409"/>
      <c r="R927" s="414"/>
      <c r="S927" s="414"/>
      <c r="T927" s="414"/>
      <c r="U927" s="414"/>
      <c r="V927" s="414"/>
      <c r="W927" s="596"/>
      <c r="X927" s="406">
        <f t="shared" si="173"/>
        <v>0</v>
      </c>
    </row>
    <row r="928" spans="1:24" ht="18.75" thickBot="1">
      <c r="A928" s="319">
        <v>401</v>
      </c>
      <c r="B928" s="177"/>
      <c r="C928" s="215">
        <v>3302</v>
      </c>
      <c r="D928" s="647" t="s">
        <v>207</v>
      </c>
      <c r="E928" s="625"/>
      <c r="F928" s="627"/>
      <c r="G928" s="318"/>
      <c r="H928" s="318"/>
      <c r="I928" s="856">
        <f t="shared" si="187"/>
        <v>0</v>
      </c>
      <c r="J928" s="316">
        <f t="shared" si="172"/>
      </c>
      <c r="K928" s="317"/>
      <c r="L928" s="409"/>
      <c r="M928" s="414"/>
      <c r="N928" s="414"/>
      <c r="O928" s="596"/>
      <c r="P928" s="317"/>
      <c r="Q928" s="409"/>
      <c r="R928" s="414"/>
      <c r="S928" s="414"/>
      <c r="T928" s="414"/>
      <c r="U928" s="414"/>
      <c r="V928" s="414"/>
      <c r="W928" s="596"/>
      <c r="X928" s="406">
        <f t="shared" si="173"/>
        <v>0</v>
      </c>
    </row>
    <row r="929" spans="1:24" ht="18.75" thickBot="1">
      <c r="A929" s="319">
        <v>402</v>
      </c>
      <c r="B929" s="177"/>
      <c r="C929" s="215">
        <v>3303</v>
      </c>
      <c r="D929" s="647" t="s">
        <v>843</v>
      </c>
      <c r="E929" s="625"/>
      <c r="F929" s="627"/>
      <c r="G929" s="318"/>
      <c r="H929" s="318"/>
      <c r="I929" s="856">
        <f t="shared" si="187"/>
        <v>0</v>
      </c>
      <c r="J929" s="316">
        <f t="shared" si="172"/>
      </c>
      <c r="K929" s="317"/>
      <c r="L929" s="409"/>
      <c r="M929" s="414"/>
      <c r="N929" s="414"/>
      <c r="O929" s="596"/>
      <c r="P929" s="317"/>
      <c r="Q929" s="409"/>
      <c r="R929" s="414"/>
      <c r="S929" s="414"/>
      <c r="T929" s="414"/>
      <c r="U929" s="414"/>
      <c r="V929" s="414"/>
      <c r="W929" s="596"/>
      <c r="X929" s="406">
        <f t="shared" si="173"/>
        <v>0</v>
      </c>
    </row>
    <row r="930" spans="1:24" ht="18.75" thickBot="1">
      <c r="A930" s="429">
        <v>404</v>
      </c>
      <c r="B930" s="177"/>
      <c r="C930" s="212">
        <v>3304</v>
      </c>
      <c r="D930" s="648" t="s">
        <v>844</v>
      </c>
      <c r="E930" s="625"/>
      <c r="F930" s="627"/>
      <c r="G930" s="318"/>
      <c r="H930" s="318"/>
      <c r="I930" s="856">
        <f t="shared" si="187"/>
        <v>0</v>
      </c>
      <c r="J930" s="316">
        <f t="shared" si="172"/>
      </c>
      <c r="K930" s="317"/>
      <c r="L930" s="409"/>
      <c r="M930" s="414"/>
      <c r="N930" s="414"/>
      <c r="O930" s="596"/>
      <c r="P930" s="317"/>
      <c r="Q930" s="409"/>
      <c r="R930" s="414"/>
      <c r="S930" s="414"/>
      <c r="T930" s="414"/>
      <c r="U930" s="414"/>
      <c r="V930" s="414"/>
      <c r="W930" s="596"/>
      <c r="X930" s="406">
        <f t="shared" si="173"/>
        <v>0</v>
      </c>
    </row>
    <row r="931" spans="1:24" ht="30.75" thickBot="1">
      <c r="A931" s="429">
        <v>404</v>
      </c>
      <c r="B931" s="177"/>
      <c r="C931" s="176">
        <v>3305</v>
      </c>
      <c r="D931" s="649" t="s">
        <v>845</v>
      </c>
      <c r="E931" s="625"/>
      <c r="F931" s="627"/>
      <c r="G931" s="318"/>
      <c r="H931" s="318"/>
      <c r="I931" s="856">
        <f t="shared" si="187"/>
        <v>0</v>
      </c>
      <c r="J931" s="316">
        <f t="shared" si="172"/>
      </c>
      <c r="K931" s="317"/>
      <c r="L931" s="409"/>
      <c r="M931" s="414"/>
      <c r="N931" s="414"/>
      <c r="O931" s="596"/>
      <c r="P931" s="317"/>
      <c r="Q931" s="409"/>
      <c r="R931" s="414"/>
      <c r="S931" s="414"/>
      <c r="T931" s="414"/>
      <c r="U931" s="414"/>
      <c r="V931" s="414"/>
      <c r="W931" s="596"/>
      <c r="X931" s="406">
        <f t="shared" si="173"/>
        <v>0</v>
      </c>
    </row>
    <row r="932" spans="1:24" ht="30.75" thickBot="1">
      <c r="A932" s="335">
        <v>440</v>
      </c>
      <c r="B932" s="177"/>
      <c r="C932" s="176">
        <v>3306</v>
      </c>
      <c r="D932" s="649" t="s">
        <v>846</v>
      </c>
      <c r="E932" s="625"/>
      <c r="F932" s="627"/>
      <c r="G932" s="318"/>
      <c r="H932" s="318"/>
      <c r="I932" s="856">
        <f t="shared" si="187"/>
        <v>0</v>
      </c>
      <c r="J932" s="316">
        <f t="shared" si="172"/>
      </c>
      <c r="K932" s="317"/>
      <c r="L932" s="409"/>
      <c r="M932" s="414"/>
      <c r="N932" s="414"/>
      <c r="O932" s="596"/>
      <c r="P932" s="317"/>
      <c r="Q932" s="409"/>
      <c r="R932" s="414"/>
      <c r="S932" s="414"/>
      <c r="T932" s="414"/>
      <c r="U932" s="414"/>
      <c r="V932" s="414"/>
      <c r="W932" s="596"/>
      <c r="X932" s="406">
        <f t="shared" si="173"/>
        <v>0</v>
      </c>
    </row>
    <row r="933" spans="1:24" ht="18.75" thickBot="1">
      <c r="A933" s="335">
        <v>450</v>
      </c>
      <c r="B933" s="173">
        <v>3900</v>
      </c>
      <c r="C933" s="1039" t="s">
        <v>847</v>
      </c>
      <c r="D933" s="1039"/>
      <c r="E933" s="628"/>
      <c r="F933" s="631"/>
      <c r="G933" s="331"/>
      <c r="H933" s="331"/>
      <c r="I933" s="856">
        <f t="shared" si="187"/>
        <v>0</v>
      </c>
      <c r="J933" s="316">
        <f aca="true" t="shared" si="188" ref="J933:J975">(IF($E933&lt;&gt;0,$J$2,IF($I933&lt;&gt;0,$J$2,"")))</f>
      </c>
      <c r="K933" s="317"/>
      <c r="L933" s="601"/>
      <c r="M933" s="329"/>
      <c r="N933" s="412">
        <f aca="true" t="shared" si="189" ref="N933:N976">I933</f>
        <v>0</v>
      </c>
      <c r="O933" s="595">
        <f>L933+M933-N933</f>
        <v>0</v>
      </c>
      <c r="P933" s="317"/>
      <c r="Q933" s="601"/>
      <c r="R933" s="329"/>
      <c r="S933" s="602">
        <f>+IF(+(L933+M933)&gt;=I933,+M933,+(+I933-L933))</f>
        <v>0</v>
      </c>
      <c r="T933" s="408">
        <f>Q933+R933-S933</f>
        <v>0</v>
      </c>
      <c r="U933" s="329"/>
      <c r="V933" s="329"/>
      <c r="W933" s="328"/>
      <c r="X933" s="406">
        <f t="shared" si="173"/>
        <v>0</v>
      </c>
    </row>
    <row r="934" spans="1:24" ht="18.75" thickBot="1">
      <c r="A934" s="335">
        <v>495</v>
      </c>
      <c r="B934" s="173">
        <v>4000</v>
      </c>
      <c r="C934" s="1044" t="s">
        <v>848</v>
      </c>
      <c r="D934" s="1044"/>
      <c r="E934" s="628"/>
      <c r="F934" s="631"/>
      <c r="G934" s="331"/>
      <c r="H934" s="331"/>
      <c r="I934" s="856">
        <f t="shared" si="187"/>
        <v>0</v>
      </c>
      <c r="J934" s="316">
        <f t="shared" si="188"/>
      </c>
      <c r="K934" s="317"/>
      <c r="L934" s="601"/>
      <c r="M934" s="329"/>
      <c r="N934" s="412">
        <f t="shared" si="189"/>
        <v>0</v>
      </c>
      <c r="O934" s="595">
        <f>L934+M934-N934</f>
        <v>0</v>
      </c>
      <c r="P934" s="317"/>
      <c r="Q934" s="413"/>
      <c r="R934" s="428"/>
      <c r="S934" s="428"/>
      <c r="T934" s="414"/>
      <c r="U934" s="428"/>
      <c r="V934" s="428"/>
      <c r="W934" s="596"/>
      <c r="X934" s="406">
        <f aca="true" t="shared" si="190" ref="X934:X976">T934-U934-V934-W934</f>
        <v>0</v>
      </c>
    </row>
    <row r="935" spans="1:24" ht="18.75" thickBot="1">
      <c r="A935" s="336">
        <v>500</v>
      </c>
      <c r="B935" s="173">
        <v>4100</v>
      </c>
      <c r="C935" s="1039" t="s">
        <v>849</v>
      </c>
      <c r="D935" s="1039"/>
      <c r="E935" s="628"/>
      <c r="F935" s="631"/>
      <c r="G935" s="331"/>
      <c r="H935" s="331"/>
      <c r="I935" s="856">
        <f t="shared" si="187"/>
        <v>0</v>
      </c>
      <c r="J935" s="316">
        <f t="shared" si="188"/>
      </c>
      <c r="K935" s="317"/>
      <c r="L935" s="413"/>
      <c r="M935" s="428"/>
      <c r="N935" s="428"/>
      <c r="O935" s="599"/>
      <c r="P935" s="317"/>
      <c r="Q935" s="413"/>
      <c r="R935" s="428"/>
      <c r="S935" s="428"/>
      <c r="T935" s="428"/>
      <c r="U935" s="428"/>
      <c r="V935" s="428"/>
      <c r="W935" s="599"/>
      <c r="X935" s="406">
        <f t="shared" si="190"/>
        <v>0</v>
      </c>
    </row>
    <row r="936" spans="1:24" ht="18.75" thickBot="1">
      <c r="A936" s="336">
        <v>505</v>
      </c>
      <c r="B936" s="173">
        <v>4200</v>
      </c>
      <c r="C936" s="1043" t="s">
        <v>850</v>
      </c>
      <c r="D936" s="1043"/>
      <c r="E936" s="645">
        <f>SUM(E937:E942)</f>
        <v>0</v>
      </c>
      <c r="F936" s="410">
        <f>SUM(F937:F942)</f>
        <v>0</v>
      </c>
      <c r="G936" s="325">
        <f>SUM(G937:G942)</f>
        <v>0</v>
      </c>
      <c r="H936" s="325">
        <f>SUM(H937:H942)</f>
        <v>0</v>
      </c>
      <c r="I936" s="325">
        <f>SUM(I937:I942)</f>
        <v>0</v>
      </c>
      <c r="J936" s="316">
        <f t="shared" si="188"/>
      </c>
      <c r="K936" s="317"/>
      <c r="L936" s="411">
        <f>SUM(L937:L942)</f>
        <v>0</v>
      </c>
      <c r="M936" s="412">
        <f>SUM(M937:M942)</f>
        <v>0</v>
      </c>
      <c r="N936" s="597">
        <f>SUM(N937:N942)</f>
        <v>0</v>
      </c>
      <c r="O936" s="598">
        <f>SUM(O937:O942)</f>
        <v>0</v>
      </c>
      <c r="P936" s="317"/>
      <c r="Q936" s="411">
        <f aca="true" t="shared" si="191" ref="Q936:W936">SUM(Q937:Q942)</f>
        <v>0</v>
      </c>
      <c r="R936" s="412">
        <f t="shared" si="191"/>
        <v>0</v>
      </c>
      <c r="S936" s="412">
        <f t="shared" si="191"/>
        <v>0</v>
      </c>
      <c r="T936" s="412">
        <f t="shared" si="191"/>
        <v>0</v>
      </c>
      <c r="U936" s="412">
        <f t="shared" si="191"/>
        <v>0</v>
      </c>
      <c r="V936" s="412">
        <f t="shared" si="191"/>
        <v>0</v>
      </c>
      <c r="W936" s="598">
        <f t="shared" si="191"/>
        <v>0</v>
      </c>
      <c r="X936" s="406">
        <f t="shared" si="190"/>
        <v>0</v>
      </c>
    </row>
    <row r="937" spans="1:24" ht="18.75" thickBot="1">
      <c r="A937" s="336">
        <v>510</v>
      </c>
      <c r="B937" s="220"/>
      <c r="C937" s="180">
        <v>4201</v>
      </c>
      <c r="D937" s="171" t="s">
        <v>851</v>
      </c>
      <c r="E937" s="625"/>
      <c r="F937" s="627"/>
      <c r="G937" s="318"/>
      <c r="H937" s="318"/>
      <c r="I937" s="856">
        <f aca="true" t="shared" si="192" ref="I937:I942">F937+G937+H937</f>
        <v>0</v>
      </c>
      <c r="J937" s="316">
        <f t="shared" si="188"/>
      </c>
      <c r="K937" s="317"/>
      <c r="L937" s="594"/>
      <c r="M937" s="327"/>
      <c r="N937" s="408">
        <f t="shared" si="189"/>
        <v>0</v>
      </c>
      <c r="O937" s="595">
        <f aca="true" t="shared" si="193" ref="O937:O942">L937+M937-N937</f>
        <v>0</v>
      </c>
      <c r="P937" s="317"/>
      <c r="Q937" s="594"/>
      <c r="R937" s="327"/>
      <c r="S937" s="602">
        <f aca="true" t="shared" si="194" ref="S937:S942">+IF(+(L937+M937)&gt;=I937,+M937,+(+I937-L937))</f>
        <v>0</v>
      </c>
      <c r="T937" s="408">
        <f aca="true" t="shared" si="195" ref="T937:T942">Q937+R937-S937</f>
        <v>0</v>
      </c>
      <c r="U937" s="327"/>
      <c r="V937" s="327"/>
      <c r="W937" s="328"/>
      <c r="X937" s="406">
        <f t="shared" si="190"/>
        <v>0</v>
      </c>
    </row>
    <row r="938" spans="1:24" ht="18.75" thickBot="1">
      <c r="A938" s="336">
        <v>515</v>
      </c>
      <c r="B938" s="220"/>
      <c r="C938" s="170">
        <v>4202</v>
      </c>
      <c r="D938" s="172" t="s">
        <v>852</v>
      </c>
      <c r="E938" s="625"/>
      <c r="F938" s="627"/>
      <c r="G938" s="318"/>
      <c r="H938" s="318"/>
      <c r="I938" s="856">
        <f t="shared" si="192"/>
        <v>0</v>
      </c>
      <c r="J938" s="316">
        <f t="shared" si="188"/>
      </c>
      <c r="K938" s="317"/>
      <c r="L938" s="594"/>
      <c r="M938" s="327"/>
      <c r="N938" s="408">
        <f t="shared" si="189"/>
        <v>0</v>
      </c>
      <c r="O938" s="595">
        <f t="shared" si="193"/>
        <v>0</v>
      </c>
      <c r="P938" s="317"/>
      <c r="Q938" s="594"/>
      <c r="R938" s="327"/>
      <c r="S938" s="602">
        <f t="shared" si="194"/>
        <v>0</v>
      </c>
      <c r="T938" s="408">
        <f t="shared" si="195"/>
        <v>0</v>
      </c>
      <c r="U938" s="327"/>
      <c r="V938" s="327"/>
      <c r="W938" s="328"/>
      <c r="X938" s="406">
        <f t="shared" si="190"/>
        <v>0</v>
      </c>
    </row>
    <row r="939" spans="1:24" ht="18.75" thickBot="1">
      <c r="A939" s="336">
        <v>520</v>
      </c>
      <c r="B939" s="220"/>
      <c r="C939" s="170">
        <v>4214</v>
      </c>
      <c r="D939" s="172" t="s">
        <v>853</v>
      </c>
      <c r="E939" s="625"/>
      <c r="F939" s="627"/>
      <c r="G939" s="318"/>
      <c r="H939" s="318"/>
      <c r="I939" s="856">
        <f t="shared" si="192"/>
        <v>0</v>
      </c>
      <c r="J939" s="316">
        <f t="shared" si="188"/>
      </c>
      <c r="K939" s="317"/>
      <c r="L939" s="594"/>
      <c r="M939" s="327"/>
      <c r="N939" s="408">
        <f t="shared" si="189"/>
        <v>0</v>
      </c>
      <c r="O939" s="595">
        <f t="shared" si="193"/>
        <v>0</v>
      </c>
      <c r="P939" s="317"/>
      <c r="Q939" s="594"/>
      <c r="R939" s="327"/>
      <c r="S939" s="602">
        <f t="shared" si="194"/>
        <v>0</v>
      </c>
      <c r="T939" s="408">
        <f t="shared" si="195"/>
        <v>0</v>
      </c>
      <c r="U939" s="327"/>
      <c r="V939" s="327"/>
      <c r="W939" s="328"/>
      <c r="X939" s="406">
        <f t="shared" si="190"/>
        <v>0</v>
      </c>
    </row>
    <row r="940" spans="1:24" ht="32.25" thickBot="1">
      <c r="A940" s="336">
        <v>525</v>
      </c>
      <c r="B940" s="220"/>
      <c r="C940" s="170">
        <v>4217</v>
      </c>
      <c r="D940" s="172" t="s">
        <v>854</v>
      </c>
      <c r="E940" s="625"/>
      <c r="F940" s="627"/>
      <c r="G940" s="318"/>
      <c r="H940" s="318"/>
      <c r="I940" s="856">
        <f t="shared" si="192"/>
        <v>0</v>
      </c>
      <c r="J940" s="316">
        <f t="shared" si="188"/>
      </c>
      <c r="K940" s="317"/>
      <c r="L940" s="594"/>
      <c r="M940" s="327"/>
      <c r="N940" s="408">
        <f t="shared" si="189"/>
        <v>0</v>
      </c>
      <c r="O940" s="595">
        <f t="shared" si="193"/>
        <v>0</v>
      </c>
      <c r="P940" s="317"/>
      <c r="Q940" s="594"/>
      <c r="R940" s="327"/>
      <c r="S940" s="602">
        <f t="shared" si="194"/>
        <v>0</v>
      </c>
      <c r="T940" s="408">
        <f t="shared" si="195"/>
        <v>0</v>
      </c>
      <c r="U940" s="327"/>
      <c r="V940" s="327"/>
      <c r="W940" s="328"/>
      <c r="X940" s="406">
        <f t="shared" si="190"/>
        <v>0</v>
      </c>
    </row>
    <row r="941" spans="1:24" ht="32.25" thickBot="1">
      <c r="A941" s="335">
        <v>635</v>
      </c>
      <c r="B941" s="220"/>
      <c r="C941" s="170">
        <v>4218</v>
      </c>
      <c r="D941" s="181" t="s">
        <v>855</v>
      </c>
      <c r="E941" s="625"/>
      <c r="F941" s="627"/>
      <c r="G941" s="318"/>
      <c r="H941" s="318"/>
      <c r="I941" s="856">
        <f t="shared" si="192"/>
        <v>0</v>
      </c>
      <c r="J941" s="316">
        <f t="shared" si="188"/>
      </c>
      <c r="K941" s="317"/>
      <c r="L941" s="594"/>
      <c r="M941" s="327"/>
      <c r="N941" s="408">
        <f t="shared" si="189"/>
        <v>0</v>
      </c>
      <c r="O941" s="595">
        <f t="shared" si="193"/>
        <v>0</v>
      </c>
      <c r="P941" s="317"/>
      <c r="Q941" s="594"/>
      <c r="R941" s="327"/>
      <c r="S941" s="602">
        <f t="shared" si="194"/>
        <v>0</v>
      </c>
      <c r="T941" s="408">
        <f t="shared" si="195"/>
        <v>0</v>
      </c>
      <c r="U941" s="327"/>
      <c r="V941" s="327"/>
      <c r="W941" s="328"/>
      <c r="X941" s="406">
        <f t="shared" si="190"/>
        <v>0</v>
      </c>
    </row>
    <row r="942" spans="1:24" ht="18.75" thickBot="1">
      <c r="A942" s="336">
        <v>640</v>
      </c>
      <c r="B942" s="220"/>
      <c r="C942" s="170">
        <v>4219</v>
      </c>
      <c r="D942" s="199" t="s">
        <v>856</v>
      </c>
      <c r="E942" s="625"/>
      <c r="F942" s="627"/>
      <c r="G942" s="318"/>
      <c r="H942" s="318"/>
      <c r="I942" s="856">
        <f t="shared" si="192"/>
        <v>0</v>
      </c>
      <c r="J942" s="316">
        <f t="shared" si="188"/>
      </c>
      <c r="K942" s="317"/>
      <c r="L942" s="594"/>
      <c r="M942" s="327"/>
      <c r="N942" s="408">
        <f t="shared" si="189"/>
        <v>0</v>
      </c>
      <c r="O942" s="595">
        <f t="shared" si="193"/>
        <v>0</v>
      </c>
      <c r="P942" s="317"/>
      <c r="Q942" s="594"/>
      <c r="R942" s="327"/>
      <c r="S942" s="602">
        <f t="shared" si="194"/>
        <v>0</v>
      </c>
      <c r="T942" s="408">
        <f t="shared" si="195"/>
        <v>0</v>
      </c>
      <c r="U942" s="327"/>
      <c r="V942" s="327"/>
      <c r="W942" s="328"/>
      <c r="X942" s="406">
        <f t="shared" si="190"/>
        <v>0</v>
      </c>
    </row>
    <row r="943" spans="1:24" ht="18.75" thickBot="1">
      <c r="A943" s="336">
        <v>645</v>
      </c>
      <c r="B943" s="173">
        <v>4300</v>
      </c>
      <c r="C943" s="1043" t="s">
        <v>857</v>
      </c>
      <c r="D943" s="1043"/>
      <c r="E943" s="645">
        <f>SUM(E944:E946)</f>
        <v>0</v>
      </c>
      <c r="F943" s="410">
        <f>SUM(F944:F946)</f>
        <v>0</v>
      </c>
      <c r="G943" s="325">
        <f>SUM(G944:G946)</f>
        <v>0</v>
      </c>
      <c r="H943" s="325">
        <f>SUM(H944:H946)</f>
        <v>0</v>
      </c>
      <c r="I943" s="325">
        <f>SUM(I944:I946)</f>
        <v>0</v>
      </c>
      <c r="J943" s="316">
        <f t="shared" si="188"/>
      </c>
      <c r="K943" s="317"/>
      <c r="L943" s="411">
        <f>SUM(L944:L946)</f>
        <v>0</v>
      </c>
      <c r="M943" s="412">
        <f>SUM(M944:M946)</f>
        <v>0</v>
      </c>
      <c r="N943" s="597">
        <f>SUM(N944:N946)</f>
        <v>0</v>
      </c>
      <c r="O943" s="598">
        <f>SUM(O944:O946)</f>
        <v>0</v>
      </c>
      <c r="P943" s="317"/>
      <c r="Q943" s="411">
        <f aca="true" t="shared" si="196" ref="Q943:W943">SUM(Q944:Q946)</f>
        <v>0</v>
      </c>
      <c r="R943" s="412">
        <f t="shared" si="196"/>
        <v>0</v>
      </c>
      <c r="S943" s="412">
        <f t="shared" si="196"/>
        <v>0</v>
      </c>
      <c r="T943" s="412">
        <f t="shared" si="196"/>
        <v>0</v>
      </c>
      <c r="U943" s="412">
        <f t="shared" si="196"/>
        <v>0</v>
      </c>
      <c r="V943" s="412">
        <f t="shared" si="196"/>
        <v>0</v>
      </c>
      <c r="W943" s="598">
        <f t="shared" si="196"/>
        <v>0</v>
      </c>
      <c r="X943" s="406">
        <f t="shared" si="190"/>
        <v>0</v>
      </c>
    </row>
    <row r="944" spans="1:24" ht="18.75" thickBot="1">
      <c r="A944" s="336">
        <v>650</v>
      </c>
      <c r="B944" s="220"/>
      <c r="C944" s="180">
        <v>4301</v>
      </c>
      <c r="D944" s="209" t="s">
        <v>858</v>
      </c>
      <c r="E944" s="625"/>
      <c r="F944" s="627"/>
      <c r="G944" s="318"/>
      <c r="H944" s="318"/>
      <c r="I944" s="856">
        <f aca="true" t="shared" si="197" ref="I944:I949">F944+G944+H944</f>
        <v>0</v>
      </c>
      <c r="J944" s="316">
        <f t="shared" si="188"/>
      </c>
      <c r="K944" s="317"/>
      <c r="L944" s="594"/>
      <c r="M944" s="327"/>
      <c r="N944" s="408">
        <f t="shared" si="189"/>
        <v>0</v>
      </c>
      <c r="O944" s="595">
        <f aca="true" t="shared" si="198" ref="O944:O949">L944+M944-N944</f>
        <v>0</v>
      </c>
      <c r="P944" s="317"/>
      <c r="Q944" s="594"/>
      <c r="R944" s="327"/>
      <c r="S944" s="602">
        <f aca="true" t="shared" si="199" ref="S944:S949">+IF(+(L944+M944)&gt;=I944,+M944,+(+I944-L944))</f>
        <v>0</v>
      </c>
      <c r="T944" s="408">
        <f aca="true" t="shared" si="200" ref="T944:T949">Q944+R944-S944</f>
        <v>0</v>
      </c>
      <c r="U944" s="327"/>
      <c r="V944" s="327"/>
      <c r="W944" s="328"/>
      <c r="X944" s="406">
        <f t="shared" si="190"/>
        <v>0</v>
      </c>
    </row>
    <row r="945" spans="1:24" ht="18.75" thickBot="1">
      <c r="A945" s="335">
        <v>655</v>
      </c>
      <c r="B945" s="220"/>
      <c r="C945" s="170">
        <v>4302</v>
      </c>
      <c r="D945" s="172" t="s">
        <v>208</v>
      </c>
      <c r="E945" s="625"/>
      <c r="F945" s="627"/>
      <c r="G945" s="318"/>
      <c r="H945" s="318"/>
      <c r="I945" s="856">
        <f t="shared" si="197"/>
        <v>0</v>
      </c>
      <c r="J945" s="316">
        <f t="shared" si="188"/>
      </c>
      <c r="K945" s="317"/>
      <c r="L945" s="594"/>
      <c r="M945" s="327"/>
      <c r="N945" s="408">
        <f t="shared" si="189"/>
        <v>0</v>
      </c>
      <c r="O945" s="595">
        <f t="shared" si="198"/>
        <v>0</v>
      </c>
      <c r="P945" s="317"/>
      <c r="Q945" s="594"/>
      <c r="R945" s="327"/>
      <c r="S945" s="602">
        <f t="shared" si="199"/>
        <v>0</v>
      </c>
      <c r="T945" s="408">
        <f t="shared" si="200"/>
        <v>0</v>
      </c>
      <c r="U945" s="327"/>
      <c r="V945" s="327"/>
      <c r="W945" s="328"/>
      <c r="X945" s="406">
        <f t="shared" si="190"/>
        <v>0</v>
      </c>
    </row>
    <row r="946" spans="1:24" ht="18.75" thickBot="1">
      <c r="A946" s="335">
        <v>665</v>
      </c>
      <c r="B946" s="220"/>
      <c r="C946" s="176">
        <v>4309</v>
      </c>
      <c r="D946" s="184" t="s">
        <v>860</v>
      </c>
      <c r="E946" s="625"/>
      <c r="F946" s="627"/>
      <c r="G946" s="318"/>
      <c r="H946" s="318"/>
      <c r="I946" s="856">
        <f t="shared" si="197"/>
        <v>0</v>
      </c>
      <c r="J946" s="316">
        <f t="shared" si="188"/>
      </c>
      <c r="K946" s="317"/>
      <c r="L946" s="594"/>
      <c r="M946" s="327"/>
      <c r="N946" s="408">
        <f t="shared" si="189"/>
        <v>0</v>
      </c>
      <c r="O946" s="595">
        <f t="shared" si="198"/>
        <v>0</v>
      </c>
      <c r="P946" s="317"/>
      <c r="Q946" s="594"/>
      <c r="R946" s="327"/>
      <c r="S946" s="602">
        <f t="shared" si="199"/>
        <v>0</v>
      </c>
      <c r="T946" s="408">
        <f t="shared" si="200"/>
        <v>0</v>
      </c>
      <c r="U946" s="327"/>
      <c r="V946" s="327"/>
      <c r="W946" s="328"/>
      <c r="X946" s="406">
        <f t="shared" si="190"/>
        <v>0</v>
      </c>
    </row>
    <row r="947" spans="1:24" ht="18.75" thickBot="1">
      <c r="A947" s="335">
        <v>675</v>
      </c>
      <c r="B947" s="173">
        <v>4400</v>
      </c>
      <c r="C947" s="1044" t="s">
        <v>861</v>
      </c>
      <c r="D947" s="1044"/>
      <c r="E947" s="628"/>
      <c r="F947" s="631"/>
      <c r="G947" s="331"/>
      <c r="H947" s="331"/>
      <c r="I947" s="856">
        <f t="shared" si="197"/>
        <v>0</v>
      </c>
      <c r="J947" s="316">
        <f t="shared" si="188"/>
      </c>
      <c r="K947" s="317"/>
      <c r="L947" s="601"/>
      <c r="M947" s="329"/>
      <c r="N947" s="412">
        <f t="shared" si="189"/>
        <v>0</v>
      </c>
      <c r="O947" s="595">
        <f t="shared" si="198"/>
        <v>0</v>
      </c>
      <c r="P947" s="317"/>
      <c r="Q947" s="601"/>
      <c r="R947" s="329"/>
      <c r="S947" s="602">
        <f t="shared" si="199"/>
        <v>0</v>
      </c>
      <c r="T947" s="408">
        <f t="shared" si="200"/>
        <v>0</v>
      </c>
      <c r="U947" s="329"/>
      <c r="V947" s="329"/>
      <c r="W947" s="328"/>
      <c r="X947" s="406">
        <f t="shared" si="190"/>
        <v>0</v>
      </c>
    </row>
    <row r="948" spans="1:24" ht="18.75" thickBot="1">
      <c r="A948" s="335">
        <v>685</v>
      </c>
      <c r="B948" s="173">
        <v>4500</v>
      </c>
      <c r="C948" s="1045" t="s">
        <v>153</v>
      </c>
      <c r="D948" s="1045"/>
      <c r="E948" s="628"/>
      <c r="F948" s="631"/>
      <c r="G948" s="331"/>
      <c r="H948" s="331"/>
      <c r="I948" s="856">
        <f t="shared" si="197"/>
        <v>0</v>
      </c>
      <c r="J948" s="316">
        <f t="shared" si="188"/>
      </c>
      <c r="K948" s="317"/>
      <c r="L948" s="601"/>
      <c r="M948" s="329"/>
      <c r="N948" s="412">
        <f t="shared" si="189"/>
        <v>0</v>
      </c>
      <c r="O948" s="595">
        <f t="shared" si="198"/>
        <v>0</v>
      </c>
      <c r="P948" s="317"/>
      <c r="Q948" s="601"/>
      <c r="R948" s="329"/>
      <c r="S948" s="602">
        <f t="shared" si="199"/>
        <v>0</v>
      </c>
      <c r="T948" s="408">
        <f t="shared" si="200"/>
        <v>0</v>
      </c>
      <c r="U948" s="329"/>
      <c r="V948" s="329"/>
      <c r="W948" s="328"/>
      <c r="X948" s="406">
        <f t="shared" si="190"/>
        <v>0</v>
      </c>
    </row>
    <row r="949" spans="1:24" ht="18.75" thickBot="1">
      <c r="A949" s="336">
        <v>690</v>
      </c>
      <c r="B949" s="173">
        <v>4600</v>
      </c>
      <c r="C949" s="1046" t="s">
        <v>862</v>
      </c>
      <c r="D949" s="1047"/>
      <c r="E949" s="628"/>
      <c r="F949" s="631"/>
      <c r="G949" s="331"/>
      <c r="H949" s="331"/>
      <c r="I949" s="856">
        <f t="shared" si="197"/>
        <v>0</v>
      </c>
      <c r="J949" s="316">
        <f t="shared" si="188"/>
      </c>
      <c r="K949" s="317"/>
      <c r="L949" s="601"/>
      <c r="M949" s="329"/>
      <c r="N949" s="412">
        <f t="shared" si="189"/>
        <v>0</v>
      </c>
      <c r="O949" s="595">
        <f t="shared" si="198"/>
        <v>0</v>
      </c>
      <c r="P949" s="317"/>
      <c r="Q949" s="601"/>
      <c r="R949" s="329"/>
      <c r="S949" s="602">
        <f t="shared" si="199"/>
        <v>0</v>
      </c>
      <c r="T949" s="408">
        <f t="shared" si="200"/>
        <v>0</v>
      </c>
      <c r="U949" s="329"/>
      <c r="V949" s="329"/>
      <c r="W949" s="328"/>
      <c r="X949" s="406">
        <f t="shared" si="190"/>
        <v>0</v>
      </c>
    </row>
    <row r="950" spans="1:24" ht="18.75" thickBot="1">
      <c r="A950" s="336">
        <v>695</v>
      </c>
      <c r="B950" s="173">
        <v>4900</v>
      </c>
      <c r="C950" s="1039" t="s">
        <v>863</v>
      </c>
      <c r="D950" s="1039"/>
      <c r="E950" s="645">
        <f>+E951+E952</f>
        <v>0</v>
      </c>
      <c r="F950" s="410">
        <f>+F951+F952</f>
        <v>0</v>
      </c>
      <c r="G950" s="325">
        <f>+G951+G952</f>
        <v>0</v>
      </c>
      <c r="H950" s="325">
        <f>+H951+H952</f>
        <v>0</v>
      </c>
      <c r="I950" s="325">
        <f>+I951+I952</f>
        <v>0</v>
      </c>
      <c r="J950" s="316">
        <f t="shared" si="188"/>
      </c>
      <c r="K950" s="317"/>
      <c r="L950" s="413"/>
      <c r="M950" s="428"/>
      <c r="N950" s="428"/>
      <c r="O950" s="599"/>
      <c r="P950" s="317"/>
      <c r="Q950" s="413"/>
      <c r="R950" s="428"/>
      <c r="S950" s="428"/>
      <c r="T950" s="428"/>
      <c r="U950" s="428"/>
      <c r="V950" s="428"/>
      <c r="W950" s="599"/>
      <c r="X950" s="406">
        <f t="shared" si="190"/>
        <v>0</v>
      </c>
    </row>
    <row r="951" spans="1:24" ht="18.75" thickBot="1">
      <c r="A951" s="335">
        <v>700</v>
      </c>
      <c r="B951" s="220"/>
      <c r="C951" s="180">
        <v>4901</v>
      </c>
      <c r="D951" s="221" t="s">
        <v>864</v>
      </c>
      <c r="E951" s="625"/>
      <c r="F951" s="627"/>
      <c r="G951" s="318"/>
      <c r="H951" s="318"/>
      <c r="I951" s="856">
        <f>F951+G951+H951</f>
        <v>0</v>
      </c>
      <c r="J951" s="316">
        <f t="shared" si="188"/>
      </c>
      <c r="K951" s="317"/>
      <c r="L951" s="409"/>
      <c r="M951" s="414"/>
      <c r="N951" s="414"/>
      <c r="O951" s="596"/>
      <c r="P951" s="317"/>
      <c r="Q951" s="409"/>
      <c r="R951" s="414"/>
      <c r="S951" s="414"/>
      <c r="T951" s="414"/>
      <c r="U951" s="414"/>
      <c r="V951" s="414"/>
      <c r="W951" s="596"/>
      <c r="X951" s="406">
        <f t="shared" si="190"/>
        <v>0</v>
      </c>
    </row>
    <row r="952" spans="1:24" ht="18.75" thickBot="1">
      <c r="A952" s="335">
        <v>710</v>
      </c>
      <c r="B952" s="220"/>
      <c r="C952" s="176">
        <v>4902</v>
      </c>
      <c r="D952" s="184" t="s">
        <v>865</v>
      </c>
      <c r="E952" s="625"/>
      <c r="F952" s="627"/>
      <c r="G952" s="318"/>
      <c r="H952" s="318"/>
      <c r="I952" s="856">
        <f>F952+G952+H952</f>
        <v>0</v>
      </c>
      <c r="J952" s="316">
        <f t="shared" si="188"/>
      </c>
      <c r="K952" s="317"/>
      <c r="L952" s="409"/>
      <c r="M952" s="414"/>
      <c r="N952" s="414"/>
      <c r="O952" s="596"/>
      <c r="P952" s="317"/>
      <c r="Q952" s="409"/>
      <c r="R952" s="414"/>
      <c r="S952" s="414"/>
      <c r="T952" s="414"/>
      <c r="U952" s="414"/>
      <c r="V952" s="414"/>
      <c r="W952" s="596"/>
      <c r="X952" s="406">
        <f t="shared" si="190"/>
        <v>0</v>
      </c>
    </row>
    <row r="953" spans="1:24" ht="18.75" thickBot="1">
      <c r="A953" s="336">
        <v>715</v>
      </c>
      <c r="B953" s="222">
        <v>5100</v>
      </c>
      <c r="C953" s="1038" t="s">
        <v>866</v>
      </c>
      <c r="D953" s="1038"/>
      <c r="E953" s="676"/>
      <c r="F953" s="673"/>
      <c r="G953" s="604"/>
      <c r="H953" s="604"/>
      <c r="I953" s="856">
        <f>F953+G953+H953</f>
        <v>0</v>
      </c>
      <c r="J953" s="316">
        <f t="shared" si="188"/>
      </c>
      <c r="K953" s="317"/>
      <c r="L953" s="605"/>
      <c r="M953" s="606"/>
      <c r="N953" s="431">
        <f t="shared" si="189"/>
        <v>0</v>
      </c>
      <c r="O953" s="595">
        <f>L953+M953-N953</f>
        <v>0</v>
      </c>
      <c r="P953" s="317"/>
      <c r="Q953" s="605"/>
      <c r="R953" s="606"/>
      <c r="S953" s="602">
        <f>+IF(+(L953+M953)&gt;=I953,+M953,+(+I953-L953))</f>
        <v>0</v>
      </c>
      <c r="T953" s="408">
        <f>Q953+R953-S953</f>
        <v>0</v>
      </c>
      <c r="U953" s="606"/>
      <c r="V953" s="606"/>
      <c r="W953" s="328"/>
      <c r="X953" s="406">
        <f t="shared" si="190"/>
        <v>0</v>
      </c>
    </row>
    <row r="954" spans="1:24" ht="18.75" thickBot="1">
      <c r="A954" s="336">
        <v>720</v>
      </c>
      <c r="B954" s="222">
        <v>5200</v>
      </c>
      <c r="C954" s="1048" t="s">
        <v>867</v>
      </c>
      <c r="D954" s="1048"/>
      <c r="E954" s="1024">
        <f>SUM(E955:E961)</f>
        <v>0</v>
      </c>
      <c r="F954" s="674">
        <f>SUM(F955:F961)</f>
        <v>0</v>
      </c>
      <c r="G954" s="607">
        <f>SUM(G955:G961)</f>
        <v>0</v>
      </c>
      <c r="H954" s="607">
        <f>SUM(H955:H961)</f>
        <v>0</v>
      </c>
      <c r="I954" s="607">
        <f>SUM(I955:I961)</f>
        <v>0</v>
      </c>
      <c r="J954" s="316">
        <f t="shared" si="188"/>
      </c>
      <c r="K954" s="317"/>
      <c r="L954" s="430">
        <f>SUM(L955:L961)</f>
        <v>0</v>
      </c>
      <c r="M954" s="431">
        <f>SUM(M955:M961)</f>
        <v>0</v>
      </c>
      <c r="N954" s="608">
        <f>SUM(N955:N961)</f>
        <v>0</v>
      </c>
      <c r="O954" s="609">
        <f>SUM(O955:O961)</f>
        <v>0</v>
      </c>
      <c r="P954" s="317"/>
      <c r="Q954" s="430">
        <f aca="true" t="shared" si="201" ref="Q954:W954">SUM(Q955:Q961)</f>
        <v>0</v>
      </c>
      <c r="R954" s="431">
        <f t="shared" si="201"/>
        <v>0</v>
      </c>
      <c r="S954" s="431">
        <f t="shared" si="201"/>
        <v>0</v>
      </c>
      <c r="T954" s="431">
        <f t="shared" si="201"/>
        <v>0</v>
      </c>
      <c r="U954" s="431">
        <f t="shared" si="201"/>
        <v>0</v>
      </c>
      <c r="V954" s="431">
        <f t="shared" si="201"/>
        <v>0</v>
      </c>
      <c r="W954" s="609">
        <f t="shared" si="201"/>
        <v>0</v>
      </c>
      <c r="X954" s="406">
        <f t="shared" si="190"/>
        <v>0</v>
      </c>
    </row>
    <row r="955" spans="1:24" ht="18.75" thickBot="1">
      <c r="A955" s="336">
        <v>725</v>
      </c>
      <c r="B955" s="223"/>
      <c r="C955" s="224">
        <v>5201</v>
      </c>
      <c r="D955" s="225" t="s">
        <v>868</v>
      </c>
      <c r="E955" s="677"/>
      <c r="F955" s="675"/>
      <c r="G955" s="610"/>
      <c r="H955" s="610"/>
      <c r="I955" s="856">
        <f aca="true" t="shared" si="202" ref="I955:I961">F955+G955+H955</f>
        <v>0</v>
      </c>
      <c r="J955" s="316">
        <f t="shared" si="188"/>
      </c>
      <c r="K955" s="317"/>
      <c r="L955" s="611"/>
      <c r="M955" s="612"/>
      <c r="N955" s="434">
        <f t="shared" si="189"/>
        <v>0</v>
      </c>
      <c r="O955" s="595">
        <f aca="true" t="shared" si="203" ref="O955:O961">L955+M955-N955</f>
        <v>0</v>
      </c>
      <c r="P955" s="317"/>
      <c r="Q955" s="611"/>
      <c r="R955" s="612"/>
      <c r="S955" s="602">
        <f aca="true" t="shared" si="204" ref="S955:S961">+IF(+(L955+M955)&gt;=I955,+M955,+(+I955-L955))</f>
        <v>0</v>
      </c>
      <c r="T955" s="408">
        <f aca="true" t="shared" si="205" ref="T955:T961">Q955+R955-S955</f>
        <v>0</v>
      </c>
      <c r="U955" s="612"/>
      <c r="V955" s="612"/>
      <c r="W955" s="328"/>
      <c r="X955" s="406">
        <f t="shared" si="190"/>
        <v>0</v>
      </c>
    </row>
    <row r="956" spans="1:24" ht="18.75" thickBot="1">
      <c r="A956" s="336">
        <v>730</v>
      </c>
      <c r="B956" s="223"/>
      <c r="C956" s="226">
        <v>5202</v>
      </c>
      <c r="D956" s="227" t="s">
        <v>869</v>
      </c>
      <c r="E956" s="677"/>
      <c r="F956" s="675"/>
      <c r="G956" s="610"/>
      <c r="H956" s="610"/>
      <c r="I956" s="856">
        <f t="shared" si="202"/>
        <v>0</v>
      </c>
      <c r="J956" s="316">
        <f t="shared" si="188"/>
      </c>
      <c r="K956" s="317"/>
      <c r="L956" s="611"/>
      <c r="M956" s="612"/>
      <c r="N956" s="434">
        <f t="shared" si="189"/>
        <v>0</v>
      </c>
      <c r="O956" s="595">
        <f t="shared" si="203"/>
        <v>0</v>
      </c>
      <c r="P956" s="317"/>
      <c r="Q956" s="611"/>
      <c r="R956" s="612"/>
      <c r="S956" s="602">
        <f t="shared" si="204"/>
        <v>0</v>
      </c>
      <c r="T956" s="408">
        <f t="shared" si="205"/>
        <v>0</v>
      </c>
      <c r="U956" s="612"/>
      <c r="V956" s="612"/>
      <c r="W956" s="328"/>
      <c r="X956" s="406">
        <f t="shared" si="190"/>
        <v>0</v>
      </c>
    </row>
    <row r="957" spans="1:24" ht="18.75" thickBot="1">
      <c r="A957" s="336">
        <v>735</v>
      </c>
      <c r="B957" s="223"/>
      <c r="C957" s="226">
        <v>5203</v>
      </c>
      <c r="D957" s="227" t="s">
        <v>870</v>
      </c>
      <c r="E957" s="677"/>
      <c r="F957" s="675"/>
      <c r="G957" s="610"/>
      <c r="H957" s="610"/>
      <c r="I957" s="856">
        <f t="shared" si="202"/>
        <v>0</v>
      </c>
      <c r="J957" s="316">
        <f t="shared" si="188"/>
      </c>
      <c r="K957" s="317"/>
      <c r="L957" s="611"/>
      <c r="M957" s="612"/>
      <c r="N957" s="434">
        <f t="shared" si="189"/>
        <v>0</v>
      </c>
      <c r="O957" s="595">
        <f t="shared" si="203"/>
        <v>0</v>
      </c>
      <c r="P957" s="317"/>
      <c r="Q957" s="611"/>
      <c r="R957" s="612"/>
      <c r="S957" s="602">
        <f t="shared" si="204"/>
        <v>0</v>
      </c>
      <c r="T957" s="408">
        <f t="shared" si="205"/>
        <v>0</v>
      </c>
      <c r="U957" s="612"/>
      <c r="V957" s="612"/>
      <c r="W957" s="328"/>
      <c r="X957" s="406">
        <f t="shared" si="190"/>
        <v>0</v>
      </c>
    </row>
    <row r="958" spans="1:24" ht="18.75" thickBot="1">
      <c r="A958" s="336">
        <v>740</v>
      </c>
      <c r="B958" s="223"/>
      <c r="C958" s="226">
        <v>5204</v>
      </c>
      <c r="D958" s="227" t="s">
        <v>871</v>
      </c>
      <c r="E958" s="677"/>
      <c r="F958" s="675"/>
      <c r="G958" s="610"/>
      <c r="H958" s="610"/>
      <c r="I958" s="856">
        <f t="shared" si="202"/>
        <v>0</v>
      </c>
      <c r="J958" s="316">
        <f t="shared" si="188"/>
      </c>
      <c r="K958" s="317"/>
      <c r="L958" s="611"/>
      <c r="M958" s="612"/>
      <c r="N958" s="434">
        <f t="shared" si="189"/>
        <v>0</v>
      </c>
      <c r="O958" s="595">
        <f t="shared" si="203"/>
        <v>0</v>
      </c>
      <c r="P958" s="317"/>
      <c r="Q958" s="611"/>
      <c r="R958" s="612"/>
      <c r="S958" s="602">
        <f t="shared" si="204"/>
        <v>0</v>
      </c>
      <c r="T958" s="408">
        <f t="shared" si="205"/>
        <v>0</v>
      </c>
      <c r="U958" s="612"/>
      <c r="V958" s="612"/>
      <c r="W958" s="328"/>
      <c r="X958" s="406">
        <f t="shared" si="190"/>
        <v>0</v>
      </c>
    </row>
    <row r="959" spans="1:24" ht="18.75" thickBot="1">
      <c r="A959" s="336">
        <v>745</v>
      </c>
      <c r="B959" s="223"/>
      <c r="C959" s="226">
        <v>5205</v>
      </c>
      <c r="D959" s="227" t="s">
        <v>872</v>
      </c>
      <c r="E959" s="677"/>
      <c r="F959" s="675"/>
      <c r="G959" s="610"/>
      <c r="H959" s="610"/>
      <c r="I959" s="856">
        <f t="shared" si="202"/>
        <v>0</v>
      </c>
      <c r="J959" s="316">
        <f t="shared" si="188"/>
      </c>
      <c r="K959" s="317"/>
      <c r="L959" s="611"/>
      <c r="M959" s="612"/>
      <c r="N959" s="434">
        <f t="shared" si="189"/>
        <v>0</v>
      </c>
      <c r="O959" s="595">
        <f t="shared" si="203"/>
        <v>0</v>
      </c>
      <c r="P959" s="317"/>
      <c r="Q959" s="611"/>
      <c r="R959" s="612"/>
      <c r="S959" s="602">
        <f t="shared" si="204"/>
        <v>0</v>
      </c>
      <c r="T959" s="408">
        <f t="shared" si="205"/>
        <v>0</v>
      </c>
      <c r="U959" s="612"/>
      <c r="V959" s="612"/>
      <c r="W959" s="328"/>
      <c r="X959" s="406">
        <f t="shared" si="190"/>
        <v>0</v>
      </c>
    </row>
    <row r="960" spans="1:24" ht="18.75" thickBot="1">
      <c r="A960" s="335">
        <v>750</v>
      </c>
      <c r="B960" s="223"/>
      <c r="C960" s="226">
        <v>5206</v>
      </c>
      <c r="D960" s="227" t="s">
        <v>873</v>
      </c>
      <c r="E960" s="677"/>
      <c r="F960" s="675"/>
      <c r="G960" s="610"/>
      <c r="H960" s="610"/>
      <c r="I960" s="856">
        <f t="shared" si="202"/>
        <v>0</v>
      </c>
      <c r="J960" s="316">
        <f t="shared" si="188"/>
      </c>
      <c r="K960" s="317"/>
      <c r="L960" s="611"/>
      <c r="M960" s="612"/>
      <c r="N960" s="434">
        <f t="shared" si="189"/>
        <v>0</v>
      </c>
      <c r="O960" s="595">
        <f t="shared" si="203"/>
        <v>0</v>
      </c>
      <c r="P960" s="317"/>
      <c r="Q960" s="611"/>
      <c r="R960" s="612"/>
      <c r="S960" s="602">
        <f t="shared" si="204"/>
        <v>0</v>
      </c>
      <c r="T960" s="408">
        <f t="shared" si="205"/>
        <v>0</v>
      </c>
      <c r="U960" s="612"/>
      <c r="V960" s="612"/>
      <c r="W960" s="328"/>
      <c r="X960" s="406">
        <f t="shared" si="190"/>
        <v>0</v>
      </c>
    </row>
    <row r="961" spans="1:24" ht="18.75" thickBot="1">
      <c r="A961" s="336">
        <v>755</v>
      </c>
      <c r="B961" s="223"/>
      <c r="C961" s="228">
        <v>5219</v>
      </c>
      <c r="D961" s="229" t="s">
        <v>874</v>
      </c>
      <c r="E961" s="677"/>
      <c r="F961" s="675"/>
      <c r="G961" s="610"/>
      <c r="H961" s="610"/>
      <c r="I961" s="856">
        <f t="shared" si="202"/>
        <v>0</v>
      </c>
      <c r="J961" s="316">
        <f t="shared" si="188"/>
      </c>
      <c r="K961" s="317"/>
      <c r="L961" s="611"/>
      <c r="M961" s="612"/>
      <c r="N961" s="434">
        <f t="shared" si="189"/>
        <v>0</v>
      </c>
      <c r="O961" s="595">
        <f t="shared" si="203"/>
        <v>0</v>
      </c>
      <c r="P961" s="317"/>
      <c r="Q961" s="611"/>
      <c r="R961" s="612"/>
      <c r="S961" s="602">
        <f t="shared" si="204"/>
        <v>0</v>
      </c>
      <c r="T961" s="408">
        <f t="shared" si="205"/>
        <v>0</v>
      </c>
      <c r="U961" s="612"/>
      <c r="V961" s="612"/>
      <c r="W961" s="328"/>
      <c r="X961" s="406">
        <f t="shared" si="190"/>
        <v>0</v>
      </c>
    </row>
    <row r="962" spans="1:24" ht="18.75" thickBot="1">
      <c r="A962" s="336">
        <v>760</v>
      </c>
      <c r="B962" s="222">
        <v>5300</v>
      </c>
      <c r="C962" s="1037" t="s">
        <v>875</v>
      </c>
      <c r="D962" s="1037"/>
      <c r="E962" s="1024">
        <f>SUM(E963:E964)</f>
        <v>0</v>
      </c>
      <c r="F962" s="674">
        <f>SUM(F963:F964)</f>
        <v>0</v>
      </c>
      <c r="G962" s="607">
        <f>SUM(G963:G964)</f>
        <v>0</v>
      </c>
      <c r="H962" s="607">
        <f>SUM(H963:H964)</f>
        <v>0</v>
      </c>
      <c r="I962" s="607">
        <f>SUM(I963:I964)</f>
        <v>0</v>
      </c>
      <c r="J962" s="316">
        <f t="shared" si="188"/>
      </c>
      <c r="K962" s="317"/>
      <c r="L962" s="430">
        <f>SUM(L963:L964)</f>
        <v>0</v>
      </c>
      <c r="M962" s="431">
        <f>SUM(M963:M964)</f>
        <v>0</v>
      </c>
      <c r="N962" s="608">
        <f>SUM(N963:N964)</f>
        <v>0</v>
      </c>
      <c r="O962" s="609">
        <f>SUM(O963:O964)</f>
        <v>0</v>
      </c>
      <c r="P962" s="317"/>
      <c r="Q962" s="430">
        <f aca="true" t="shared" si="206" ref="Q962:W962">SUM(Q963:Q964)</f>
        <v>0</v>
      </c>
      <c r="R962" s="431">
        <f t="shared" si="206"/>
        <v>0</v>
      </c>
      <c r="S962" s="431">
        <f t="shared" si="206"/>
        <v>0</v>
      </c>
      <c r="T962" s="431">
        <f t="shared" si="206"/>
        <v>0</v>
      </c>
      <c r="U962" s="431">
        <f t="shared" si="206"/>
        <v>0</v>
      </c>
      <c r="V962" s="431">
        <f t="shared" si="206"/>
        <v>0</v>
      </c>
      <c r="W962" s="609">
        <f t="shared" si="206"/>
        <v>0</v>
      </c>
      <c r="X962" s="406">
        <f t="shared" si="190"/>
        <v>0</v>
      </c>
    </row>
    <row r="963" spans="1:24" ht="18.75" thickBot="1">
      <c r="A963" s="335">
        <v>765</v>
      </c>
      <c r="B963" s="223"/>
      <c r="C963" s="224">
        <v>5301</v>
      </c>
      <c r="D963" s="225" t="s">
        <v>876</v>
      </c>
      <c r="E963" s="677"/>
      <c r="F963" s="675"/>
      <c r="G963" s="610"/>
      <c r="H963" s="610"/>
      <c r="I963" s="856">
        <f>F963+G963+H963</f>
        <v>0</v>
      </c>
      <c r="J963" s="316">
        <f t="shared" si="188"/>
      </c>
      <c r="K963" s="317"/>
      <c r="L963" s="611"/>
      <c r="M963" s="612"/>
      <c r="N963" s="434">
        <f t="shared" si="189"/>
        <v>0</v>
      </c>
      <c r="O963" s="595">
        <f>L963+M963-N963</f>
        <v>0</v>
      </c>
      <c r="P963" s="317"/>
      <c r="Q963" s="611"/>
      <c r="R963" s="612"/>
      <c r="S963" s="602">
        <f>+IF(+(L963+M963)&gt;=I963,+M963,+(+I963-L963))</f>
        <v>0</v>
      </c>
      <c r="T963" s="408">
        <f>Q963+R963-S963</f>
        <v>0</v>
      </c>
      <c r="U963" s="612"/>
      <c r="V963" s="612"/>
      <c r="W963" s="328"/>
      <c r="X963" s="406">
        <f t="shared" si="190"/>
        <v>0</v>
      </c>
    </row>
    <row r="964" spans="1:24" ht="18.75" thickBot="1">
      <c r="A964" s="335">
        <v>775</v>
      </c>
      <c r="B964" s="223"/>
      <c r="C964" s="228">
        <v>5309</v>
      </c>
      <c r="D964" s="229" t="s">
        <v>877</v>
      </c>
      <c r="E964" s="677"/>
      <c r="F964" s="675"/>
      <c r="G964" s="610"/>
      <c r="H964" s="610"/>
      <c r="I964" s="856">
        <f>F964+G964+H964</f>
        <v>0</v>
      </c>
      <c r="J964" s="316">
        <f t="shared" si="188"/>
      </c>
      <c r="K964" s="317"/>
      <c r="L964" s="611"/>
      <c r="M964" s="612"/>
      <c r="N964" s="434">
        <f t="shared" si="189"/>
        <v>0</v>
      </c>
      <c r="O964" s="595">
        <f>L964+M964-N964</f>
        <v>0</v>
      </c>
      <c r="P964" s="317"/>
      <c r="Q964" s="611"/>
      <c r="R964" s="612"/>
      <c r="S964" s="602">
        <f>+IF(+(L964+M964)&gt;=I964,+M964,+(+I964-L964))</f>
        <v>0</v>
      </c>
      <c r="T964" s="408">
        <f>Q964+R964-S964</f>
        <v>0</v>
      </c>
      <c r="U964" s="612"/>
      <c r="V964" s="612"/>
      <c r="W964" s="328"/>
      <c r="X964" s="406">
        <f t="shared" si="190"/>
        <v>0</v>
      </c>
    </row>
    <row r="965" spans="1:24" ht="18.75" thickBot="1">
      <c r="A965" s="336">
        <v>780</v>
      </c>
      <c r="B965" s="222">
        <v>5400</v>
      </c>
      <c r="C965" s="1038" t="s">
        <v>878</v>
      </c>
      <c r="D965" s="1038"/>
      <c r="E965" s="676"/>
      <c r="F965" s="673"/>
      <c r="G965" s="604"/>
      <c r="H965" s="604"/>
      <c r="I965" s="856">
        <f>F965+G965+H965</f>
        <v>0</v>
      </c>
      <c r="J965" s="316">
        <f t="shared" si="188"/>
      </c>
      <c r="K965" s="317"/>
      <c r="L965" s="605"/>
      <c r="M965" s="606"/>
      <c r="N965" s="431">
        <f t="shared" si="189"/>
        <v>0</v>
      </c>
      <c r="O965" s="595">
        <f>L965+M965-N965</f>
        <v>0</v>
      </c>
      <c r="P965" s="317"/>
      <c r="Q965" s="605"/>
      <c r="R965" s="606"/>
      <c r="S965" s="602">
        <f>+IF(+(L965+M965)&gt;=I965,+M965,+(+I965-L965))</f>
        <v>0</v>
      </c>
      <c r="T965" s="408">
        <f>Q965+R965-S965</f>
        <v>0</v>
      </c>
      <c r="U965" s="606"/>
      <c r="V965" s="606"/>
      <c r="W965" s="328"/>
      <c r="X965" s="406">
        <f t="shared" si="190"/>
        <v>0</v>
      </c>
    </row>
    <row r="966" spans="1:24" ht="18.75" thickBot="1">
      <c r="A966" s="336">
        <v>785</v>
      </c>
      <c r="B966" s="173">
        <v>5500</v>
      </c>
      <c r="C966" s="1039" t="s">
        <v>879</v>
      </c>
      <c r="D966" s="1039"/>
      <c r="E966" s="645">
        <f>SUM(E967:E970)</f>
        <v>0</v>
      </c>
      <c r="F966" s="410">
        <f>SUM(F967:F970)</f>
        <v>0</v>
      </c>
      <c r="G966" s="325">
        <f>SUM(G967:G970)</f>
        <v>0</v>
      </c>
      <c r="H966" s="325">
        <f>SUM(H967:H970)</f>
        <v>0</v>
      </c>
      <c r="I966" s="325">
        <f>SUM(I967:I970)</f>
        <v>0</v>
      </c>
      <c r="J966" s="316">
        <f t="shared" si="188"/>
      </c>
      <c r="K966" s="317"/>
      <c r="L966" s="411">
        <f>SUM(L967:L970)</f>
        <v>0</v>
      </c>
      <c r="M966" s="412">
        <f>SUM(M967:M970)</f>
        <v>0</v>
      </c>
      <c r="N966" s="597">
        <f>SUM(N967:N970)</f>
        <v>0</v>
      </c>
      <c r="O966" s="598">
        <f>SUM(O967:O970)</f>
        <v>0</v>
      </c>
      <c r="P966" s="317"/>
      <c r="Q966" s="411">
        <f aca="true" t="shared" si="207" ref="Q966:W966">SUM(Q967:Q970)</f>
        <v>0</v>
      </c>
      <c r="R966" s="412">
        <f t="shared" si="207"/>
        <v>0</v>
      </c>
      <c r="S966" s="412">
        <f t="shared" si="207"/>
        <v>0</v>
      </c>
      <c r="T966" s="412">
        <f t="shared" si="207"/>
        <v>0</v>
      </c>
      <c r="U966" s="412">
        <f t="shared" si="207"/>
        <v>0</v>
      </c>
      <c r="V966" s="412">
        <f t="shared" si="207"/>
        <v>0</v>
      </c>
      <c r="W966" s="598">
        <f t="shared" si="207"/>
        <v>0</v>
      </c>
      <c r="X966" s="406">
        <f t="shared" si="190"/>
        <v>0</v>
      </c>
    </row>
    <row r="967" spans="1:24" ht="18.75" thickBot="1">
      <c r="A967" s="336">
        <v>790</v>
      </c>
      <c r="B967" s="220"/>
      <c r="C967" s="180">
        <v>5501</v>
      </c>
      <c r="D967" s="209" t="s">
        <v>880</v>
      </c>
      <c r="E967" s="625"/>
      <c r="F967" s="627"/>
      <c r="G967" s="318"/>
      <c r="H967" s="318"/>
      <c r="I967" s="856">
        <f>F967+G967+H967</f>
        <v>0</v>
      </c>
      <c r="J967" s="316">
        <f t="shared" si="188"/>
      </c>
      <c r="K967" s="317"/>
      <c r="L967" s="594"/>
      <c r="M967" s="327"/>
      <c r="N967" s="408">
        <f t="shared" si="189"/>
        <v>0</v>
      </c>
      <c r="O967" s="595">
        <f>L967+M967-N967</f>
        <v>0</v>
      </c>
      <c r="P967" s="317"/>
      <c r="Q967" s="594"/>
      <c r="R967" s="327"/>
      <c r="S967" s="602">
        <f>+IF(+(L967+M967)&gt;=I967,+M967,+(+I967-L967))</f>
        <v>0</v>
      </c>
      <c r="T967" s="408">
        <f>Q967+R967-S967</f>
        <v>0</v>
      </c>
      <c r="U967" s="327"/>
      <c r="V967" s="327"/>
      <c r="W967" s="328"/>
      <c r="X967" s="406">
        <f t="shared" si="190"/>
        <v>0</v>
      </c>
    </row>
    <row r="968" spans="1:24" ht="18.75" thickBot="1">
      <c r="A968" s="336">
        <v>795</v>
      </c>
      <c r="B968" s="220"/>
      <c r="C968" s="170">
        <v>5502</v>
      </c>
      <c r="D968" s="181" t="s">
        <v>881</v>
      </c>
      <c r="E968" s="625"/>
      <c r="F968" s="627"/>
      <c r="G968" s="318"/>
      <c r="H968" s="318"/>
      <c r="I968" s="856">
        <f>F968+G968+H968</f>
        <v>0</v>
      </c>
      <c r="J968" s="316">
        <f t="shared" si="188"/>
      </c>
      <c r="K968" s="317"/>
      <c r="L968" s="594"/>
      <c r="M968" s="327"/>
      <c r="N968" s="408">
        <f t="shared" si="189"/>
        <v>0</v>
      </c>
      <c r="O968" s="595">
        <f>L968+M968-N968</f>
        <v>0</v>
      </c>
      <c r="P968" s="317"/>
      <c r="Q968" s="594"/>
      <c r="R968" s="327"/>
      <c r="S968" s="602">
        <f>+IF(+(L968+M968)&gt;=I968,+M968,+(+I968-L968))</f>
        <v>0</v>
      </c>
      <c r="T968" s="408">
        <f>Q968+R968-S968</f>
        <v>0</v>
      </c>
      <c r="U968" s="327"/>
      <c r="V968" s="327"/>
      <c r="W968" s="328"/>
      <c r="X968" s="406">
        <f t="shared" si="190"/>
        <v>0</v>
      </c>
    </row>
    <row r="969" spans="1:24" ht="18.75" thickBot="1">
      <c r="A969" s="335">
        <v>805</v>
      </c>
      <c r="B969" s="220"/>
      <c r="C969" s="170">
        <v>5503</v>
      </c>
      <c r="D969" s="172" t="s">
        <v>882</v>
      </c>
      <c r="E969" s="625"/>
      <c r="F969" s="627"/>
      <c r="G969" s="318"/>
      <c r="H969" s="318"/>
      <c r="I969" s="856">
        <f>F969+G969+H969</f>
        <v>0</v>
      </c>
      <c r="J969" s="316">
        <f t="shared" si="188"/>
      </c>
      <c r="K969" s="317"/>
      <c r="L969" s="594"/>
      <c r="M969" s="327"/>
      <c r="N969" s="408">
        <f t="shared" si="189"/>
        <v>0</v>
      </c>
      <c r="O969" s="595">
        <f>L969+M969-N969</f>
        <v>0</v>
      </c>
      <c r="P969" s="317"/>
      <c r="Q969" s="594"/>
      <c r="R969" s="327"/>
      <c r="S969" s="602">
        <f>+IF(+(L969+M969)&gt;=I969,+M969,+(+I969-L969))</f>
        <v>0</v>
      </c>
      <c r="T969" s="408">
        <f>Q969+R969-S969</f>
        <v>0</v>
      </c>
      <c r="U969" s="327"/>
      <c r="V969" s="327"/>
      <c r="W969" s="328"/>
      <c r="X969" s="406">
        <f t="shared" si="190"/>
        <v>0</v>
      </c>
    </row>
    <row r="970" spans="1:24" ht="18.75" thickBot="1">
      <c r="A970" s="336">
        <v>810</v>
      </c>
      <c r="B970" s="220"/>
      <c r="C970" s="170">
        <v>5504</v>
      </c>
      <c r="D970" s="181" t="s">
        <v>883</v>
      </c>
      <c r="E970" s="625"/>
      <c r="F970" s="627"/>
      <c r="G970" s="318"/>
      <c r="H970" s="318"/>
      <c r="I970" s="856">
        <f>F970+G970+H970</f>
        <v>0</v>
      </c>
      <c r="J970" s="316">
        <f t="shared" si="188"/>
      </c>
      <c r="K970" s="317"/>
      <c r="L970" s="594"/>
      <c r="M970" s="327"/>
      <c r="N970" s="408">
        <f t="shared" si="189"/>
        <v>0</v>
      </c>
      <c r="O970" s="595">
        <f>L970+M970-N970</f>
        <v>0</v>
      </c>
      <c r="P970" s="317"/>
      <c r="Q970" s="594"/>
      <c r="R970" s="327"/>
      <c r="S970" s="602">
        <f>+IF(+(L970+M970)&gt;=I970,+M970,+(+I970-L970))</f>
        <v>0</v>
      </c>
      <c r="T970" s="408">
        <f>Q970+R970-S970</f>
        <v>0</v>
      </c>
      <c r="U970" s="327"/>
      <c r="V970" s="327"/>
      <c r="W970" s="328"/>
      <c r="X970" s="406">
        <f t="shared" si="190"/>
        <v>0</v>
      </c>
    </row>
    <row r="971" spans="1:24" ht="18.75" thickBot="1">
      <c r="A971" s="336">
        <v>815</v>
      </c>
      <c r="B971" s="222">
        <v>5700</v>
      </c>
      <c r="C971" s="1040" t="s">
        <v>884</v>
      </c>
      <c r="D971" s="1041"/>
      <c r="E971" s="1024">
        <f>SUM(E972:E974)</f>
        <v>0</v>
      </c>
      <c r="F971" s="674">
        <f>SUM(F972:F974)</f>
        <v>0</v>
      </c>
      <c r="G971" s="607">
        <f>SUM(G972:G974)</f>
        <v>0</v>
      </c>
      <c r="H971" s="607">
        <f>SUM(H972:H974)</f>
        <v>0</v>
      </c>
      <c r="I971" s="607">
        <f>SUM(I972:I974)</f>
        <v>0</v>
      </c>
      <c r="J971" s="316">
        <f t="shared" si="188"/>
      </c>
      <c r="K971" s="317"/>
      <c r="L971" s="430">
        <f>SUM(L972:L974)</f>
        <v>0</v>
      </c>
      <c r="M971" s="431">
        <f>SUM(M972:M974)</f>
        <v>0</v>
      </c>
      <c r="N971" s="608">
        <f>SUM(N972:N973)</f>
        <v>0</v>
      </c>
      <c r="O971" s="609">
        <f>SUM(O972:O974)</f>
        <v>0</v>
      </c>
      <c r="P971" s="317"/>
      <c r="Q971" s="430">
        <f>SUM(Q972:Q974)</f>
        <v>0</v>
      </c>
      <c r="R971" s="431">
        <f>SUM(R972:R974)</f>
        <v>0</v>
      </c>
      <c r="S971" s="431">
        <f>SUM(S972:S974)</f>
        <v>0</v>
      </c>
      <c r="T971" s="431">
        <f>SUM(T972:T974)</f>
        <v>0</v>
      </c>
      <c r="U971" s="431">
        <f>SUM(U972:U974)</f>
        <v>0</v>
      </c>
      <c r="V971" s="431">
        <f>SUM(V972:V973)</f>
        <v>0</v>
      </c>
      <c r="W971" s="609">
        <f>SUM(W972:W974)</f>
        <v>0</v>
      </c>
      <c r="X971" s="406">
        <f t="shared" si="190"/>
        <v>0</v>
      </c>
    </row>
    <row r="972" spans="1:24" ht="18.75" thickBot="1">
      <c r="A972" s="342">
        <v>525</v>
      </c>
      <c r="B972" s="223"/>
      <c r="C972" s="224">
        <v>5701</v>
      </c>
      <c r="D972" s="225" t="s">
        <v>885</v>
      </c>
      <c r="E972" s="677"/>
      <c r="F972" s="675"/>
      <c r="G972" s="610"/>
      <c r="H972" s="610"/>
      <c r="I972" s="856">
        <f>F972+G972+H972</f>
        <v>0</v>
      </c>
      <c r="J972" s="316">
        <f t="shared" si="188"/>
      </c>
      <c r="K972" s="317"/>
      <c r="L972" s="611"/>
      <c r="M972" s="612"/>
      <c r="N972" s="434">
        <f t="shared" si="189"/>
        <v>0</v>
      </c>
      <c r="O972" s="595">
        <f>L972+M972-N972</f>
        <v>0</v>
      </c>
      <c r="P972" s="317"/>
      <c r="Q972" s="611"/>
      <c r="R972" s="612"/>
      <c r="S972" s="602">
        <f>+IF(+(L972+M972)&gt;=I972,+M972,+(+I972-L972))</f>
        <v>0</v>
      </c>
      <c r="T972" s="408">
        <f>Q972+R972-S972</f>
        <v>0</v>
      </c>
      <c r="U972" s="612"/>
      <c r="V972" s="612"/>
      <c r="W972" s="328"/>
      <c r="X972" s="406">
        <f t="shared" si="190"/>
        <v>0</v>
      </c>
    </row>
    <row r="973" spans="1:24" ht="18.75" thickBot="1">
      <c r="A973" s="336">
        <v>816</v>
      </c>
      <c r="B973" s="223"/>
      <c r="C973" s="228">
        <v>5702</v>
      </c>
      <c r="D973" s="229" t="s">
        <v>886</v>
      </c>
      <c r="E973" s="677"/>
      <c r="F973" s="675"/>
      <c r="G973" s="610"/>
      <c r="H973" s="610"/>
      <c r="I973" s="856">
        <f>F973+G973+H973</f>
        <v>0</v>
      </c>
      <c r="J973" s="316">
        <f t="shared" si="188"/>
      </c>
      <c r="K973" s="317"/>
      <c r="L973" s="611"/>
      <c r="M973" s="612"/>
      <c r="N973" s="434">
        <f t="shared" si="189"/>
        <v>0</v>
      </c>
      <c r="O973" s="595">
        <f>L973+M973-N973</f>
        <v>0</v>
      </c>
      <c r="P973" s="317"/>
      <c r="Q973" s="611"/>
      <c r="R973" s="612"/>
      <c r="S973" s="602">
        <f>+IF(+(L973+M973)&gt;=I973,+M973,+(+I973-L973))</f>
        <v>0</v>
      </c>
      <c r="T973" s="408">
        <f>Q973+R973-S973</f>
        <v>0</v>
      </c>
      <c r="U973" s="612"/>
      <c r="V973" s="612"/>
      <c r="W973" s="328"/>
      <c r="X973" s="406">
        <f t="shared" si="190"/>
        <v>0</v>
      </c>
    </row>
    <row r="974" spans="1:24" ht="36" customHeight="1" thickBot="1">
      <c r="A974" s="335">
        <v>820</v>
      </c>
      <c r="B974" s="169"/>
      <c r="C974" s="230">
        <v>4071</v>
      </c>
      <c r="D974" s="650" t="s">
        <v>887</v>
      </c>
      <c r="E974" s="625"/>
      <c r="F974" s="637"/>
      <c r="G974" s="350"/>
      <c r="H974" s="350"/>
      <c r="I974" s="856">
        <f>F974+G974+H974</f>
        <v>0</v>
      </c>
      <c r="J974" s="316">
        <f t="shared" si="188"/>
      </c>
      <c r="K974" s="317"/>
      <c r="L974" s="436"/>
      <c r="M974" s="414"/>
      <c r="N974" s="414"/>
      <c r="O974" s="613"/>
      <c r="P974" s="317"/>
      <c r="Q974" s="409"/>
      <c r="R974" s="414"/>
      <c r="S974" s="414"/>
      <c r="T974" s="414"/>
      <c r="U974" s="414"/>
      <c r="V974" s="414"/>
      <c r="W974" s="596"/>
      <c r="X974" s="406">
        <f t="shared" si="190"/>
        <v>0</v>
      </c>
    </row>
    <row r="975" spans="1:24" ht="15.75">
      <c r="A975" s="336">
        <v>821</v>
      </c>
      <c r="B975" s="220"/>
      <c r="C975" s="231"/>
      <c r="D975" s="438" t="s">
        <v>888</v>
      </c>
      <c r="E975" s="322"/>
      <c r="F975" s="322"/>
      <c r="G975" s="322"/>
      <c r="H975" s="322"/>
      <c r="I975" s="323"/>
      <c r="J975" s="316">
        <f t="shared" si="188"/>
      </c>
      <c r="K975" s="317"/>
      <c r="L975" s="614"/>
      <c r="M975" s="615"/>
      <c r="N975" s="425"/>
      <c r="O975" s="426"/>
      <c r="P975" s="317"/>
      <c r="Q975" s="614"/>
      <c r="R975" s="615"/>
      <c r="S975" s="425"/>
      <c r="T975" s="425"/>
      <c r="U975" s="615"/>
      <c r="V975" s="425"/>
      <c r="W975" s="426"/>
      <c r="X975" s="426"/>
    </row>
    <row r="976" spans="1:24" ht="18.75" thickBot="1">
      <c r="A976" s="336">
        <v>822</v>
      </c>
      <c r="B976" s="616">
        <v>98</v>
      </c>
      <c r="C976" s="1042" t="s">
        <v>889</v>
      </c>
      <c r="D976" s="1043"/>
      <c r="E976" s="628"/>
      <c r="F976" s="631"/>
      <c r="G976" s="331"/>
      <c r="H976" s="331"/>
      <c r="I976" s="856">
        <f>F976+G976+H976</f>
        <v>0</v>
      </c>
      <c r="J976" s="316">
        <f>(IF($E976&lt;&gt;0,$J$2,IF($I976&lt;&gt;0,$J$2,"")))</f>
      </c>
      <c r="K976" s="317"/>
      <c r="L976" s="601"/>
      <c r="M976" s="329"/>
      <c r="N976" s="412">
        <f t="shared" si="189"/>
        <v>0</v>
      </c>
      <c r="O976" s="595">
        <f>L976+M976-N976</f>
        <v>0</v>
      </c>
      <c r="P976" s="317"/>
      <c r="Q976" s="601"/>
      <c r="R976" s="329"/>
      <c r="S976" s="602">
        <f>+IF(+(L976+M976)&gt;=I976,+M976,+(+I976-L976))</f>
        <v>0</v>
      </c>
      <c r="T976" s="408">
        <f>Q976+R976-S976</f>
        <v>0</v>
      </c>
      <c r="U976" s="329"/>
      <c r="V976" s="329"/>
      <c r="W976" s="328"/>
      <c r="X976" s="406">
        <f t="shared" si="190"/>
        <v>0</v>
      </c>
    </row>
    <row r="977" spans="1:24" ht="15.75">
      <c r="A977" s="336">
        <v>823</v>
      </c>
      <c r="B977" s="232"/>
      <c r="C977" s="440" t="s">
        <v>890</v>
      </c>
      <c r="D977" s="441"/>
      <c r="E977" s="532"/>
      <c r="F977" s="532"/>
      <c r="G977" s="532"/>
      <c r="H977" s="532"/>
      <c r="I977" s="442"/>
      <c r="J977" s="316">
        <f>(IF($E977&lt;&gt;0,$J$2,IF($I977&lt;&gt;0,$J$2,"")))</f>
      </c>
      <c r="K977" s="317"/>
      <c r="L977" s="443"/>
      <c r="M977" s="444"/>
      <c r="N977" s="444"/>
      <c r="O977" s="445"/>
      <c r="P977" s="317"/>
      <c r="Q977" s="443"/>
      <c r="R977" s="444"/>
      <c r="S977" s="444"/>
      <c r="T977" s="444"/>
      <c r="U977" s="444"/>
      <c r="V977" s="444"/>
      <c r="W977" s="445"/>
      <c r="X977" s="445"/>
    </row>
    <row r="978" spans="1:24" ht="15.75">
      <c r="A978" s="336">
        <v>825</v>
      </c>
      <c r="B978" s="232"/>
      <c r="C978" s="446" t="s">
        <v>891</v>
      </c>
      <c r="D978" s="438"/>
      <c r="E978" s="520"/>
      <c r="F978" s="520"/>
      <c r="G978" s="520"/>
      <c r="H978" s="520"/>
      <c r="I978" s="394"/>
      <c r="J978" s="316">
        <f>(IF($E978&lt;&gt;0,$J$2,IF($I978&lt;&gt;0,$J$2,"")))</f>
      </c>
      <c r="K978" s="317"/>
      <c r="L978" s="447"/>
      <c r="M978" s="448"/>
      <c r="N978" s="448"/>
      <c r="O978" s="449"/>
      <c r="P978" s="317"/>
      <c r="Q978" s="447"/>
      <c r="R978" s="448"/>
      <c r="S978" s="448"/>
      <c r="T978" s="448"/>
      <c r="U978" s="448"/>
      <c r="V978" s="448"/>
      <c r="W978" s="449"/>
      <c r="X978" s="449"/>
    </row>
    <row r="979" spans="1:24" ht="16.5" thickBot="1">
      <c r="A979" s="336"/>
      <c r="B979" s="233"/>
      <c r="C979" s="450" t="s">
        <v>892</v>
      </c>
      <c r="D979" s="451"/>
      <c r="E979" s="533"/>
      <c r="F979" s="533"/>
      <c r="G979" s="533"/>
      <c r="H979" s="533"/>
      <c r="I979" s="400"/>
      <c r="J979" s="316">
        <f>(IF($E979&lt;&gt;0,$J$2,IF($I979&lt;&gt;0,$J$2,"")))</f>
      </c>
      <c r="K979" s="317"/>
      <c r="L979" s="452"/>
      <c r="M979" s="453"/>
      <c r="N979" s="453"/>
      <c r="O979" s="454"/>
      <c r="P979" s="317"/>
      <c r="Q979" s="452"/>
      <c r="R979" s="453"/>
      <c r="S979" s="453"/>
      <c r="T979" s="453"/>
      <c r="U979" s="453"/>
      <c r="V979" s="453"/>
      <c r="W979" s="454"/>
      <c r="X979" s="454"/>
    </row>
    <row r="980" spans="1:24" ht="18.75" thickBot="1">
      <c r="A980" s="336"/>
      <c r="B980" s="234"/>
      <c r="C980" s="202" t="s">
        <v>775</v>
      </c>
      <c r="D980" s="235" t="s">
        <v>893</v>
      </c>
      <c r="E980" s="353">
        <f>SUM(E869,E872,E878,E884,E885,E904,E910,E914,E915,E916,E917,E918,E926,E933,E934,E935,E936,E943,E947,E948,E949,E950,E953,E954,E962,E965,E966,E971)+E976</f>
        <v>778486</v>
      </c>
      <c r="F980" s="353">
        <f>SUM(F869,F872,F878,F884,F885,F904,F910,F914,F915,F916,F917,F918,F926,F933,F934,F935,F936,F943,F947,F948,F949,F950,F953,F954,F962,F965,F966,F971)+F976</f>
        <v>778486</v>
      </c>
      <c r="G980" s="353">
        <f>SUM(G869,G872,G878,G884,G885,G904,G910,G914,G915,G916,G917,G918,G926,G933,G934,G935,G936,G943,G947,G948,G949,G950,G953,G954,G962,G965,G966,G971)+G976</f>
        <v>0</v>
      </c>
      <c r="H980" s="353">
        <f>SUM(H869,H872,H878,H884,H885,H904,H910,H914,H915,H916,H917,H918,H926,H933,H934,H935,H936,H943,H947,H948,H949,H950,H953,H954,H962,H965,H966,H971)+H976</f>
        <v>0</v>
      </c>
      <c r="I980" s="353">
        <f>SUM(I869,I872,I878,I884,I885,I904,I910,I914,I915,I916,I917,I918,I926,I933,I934,I935,I936,I943,I947,I948,I949,I950,I953,I954,I962,I965,I966,I971)+I976</f>
        <v>778486</v>
      </c>
      <c r="J980" s="316">
        <f>(IF($E980&lt;&gt;0,$J$2,IF($I980&lt;&gt;0,$J$2,"")))</f>
        <v>1</v>
      </c>
      <c r="K980" s="965" t="str">
        <f>LEFT(C865,1)</f>
        <v>9</v>
      </c>
      <c r="L980" s="456">
        <f>SUM(L869,L872,L878,L884,L885,L904,L910,L914,L915,L916,L917,L918,L926,L933,L934,L935,L936,L943,L947,L948,L949,L950,L953,L954,L962,L965,L966,L971)+L976</f>
        <v>0</v>
      </c>
      <c r="M980" s="456">
        <f>SUM(M869,M872,M878,M884,M885,M904,M910,M914,M915,M916,M917,M918,M926,M933,M934,M935,M936,M943,M947,M948,M949,M950,M953,M954,M962,M965,M966,M971)+M976</f>
        <v>0</v>
      </c>
      <c r="N980" s="617">
        <f>SUM(N869,N872,N878,N884,N885,N904,N910,N914,N915,N916,N917,N918,N926,N933,N934,N935,N936,N943,N947,N948,N949,N950,N953,N954,N962,N965,N966,N971)+N976</f>
        <v>778486</v>
      </c>
      <c r="O980" s="456">
        <f>SUM(O869,O872,O878,O884,O885,O904,O910,O914,O915,O916,O917,O918,O926,O933,O934,O935,O936,O943,O947,O948,O949,O950,O953,O954,O962,O965,O966,O971)+O976</f>
        <v>-778486</v>
      </c>
      <c r="P980" s="288"/>
      <c r="Q980" s="456">
        <f aca="true" t="shared" si="208" ref="Q980:W980">SUM(Q869,Q872,Q878,Q884,Q885,Q904,Q910,Q914,Q915,Q916,Q917,Q918,Q926,Q933,Q934,Q935,Q936,Q943,Q947,Q948,Q949,Q950,Q953,Q954,Q962,Q965,Q966,Q971)+Q976</f>
        <v>0</v>
      </c>
      <c r="R980" s="456">
        <f t="shared" si="208"/>
        <v>0</v>
      </c>
      <c r="S980" s="617">
        <f t="shared" si="208"/>
        <v>0</v>
      </c>
      <c r="T980" s="456">
        <f t="shared" si="208"/>
        <v>0</v>
      </c>
      <c r="U980" s="456">
        <f t="shared" si="208"/>
        <v>0</v>
      </c>
      <c r="V980" s="617">
        <f t="shared" si="208"/>
        <v>0</v>
      </c>
      <c r="W980" s="456">
        <f t="shared" si="208"/>
        <v>0</v>
      </c>
      <c r="X980" s="406">
        <f>T980-U980-V980-W980</f>
        <v>0</v>
      </c>
    </row>
    <row r="981" spans="1:24" ht="15.75">
      <c r="A981" s="937"/>
      <c r="B981" s="987" t="s">
        <v>315</v>
      </c>
      <c r="C981" s="236"/>
      <c r="I981" s="285"/>
      <c r="J981" s="287">
        <f>J980</f>
        <v>1</v>
      </c>
      <c r="P981" s="543"/>
      <c r="X981" s="543"/>
    </row>
    <row r="982" spans="1:24" ht="15">
      <c r="A982" s="937"/>
      <c r="B982" s="529"/>
      <c r="C982" s="529"/>
      <c r="D982" s="530"/>
      <c r="E982" s="529"/>
      <c r="F982" s="529"/>
      <c r="G982" s="529"/>
      <c r="H982" s="529"/>
      <c r="I982" s="531"/>
      <c r="J982" s="287">
        <f>J980</f>
        <v>1</v>
      </c>
      <c r="L982" s="529"/>
      <c r="M982" s="529"/>
      <c r="N982" s="531"/>
      <c r="O982" s="531"/>
      <c r="P982" s="531"/>
      <c r="Q982" s="529"/>
      <c r="R982" s="529"/>
      <c r="S982" s="531"/>
      <c r="T982" s="531"/>
      <c r="U982" s="529"/>
      <c r="V982" s="531"/>
      <c r="W982" s="531"/>
      <c r="X982" s="531"/>
    </row>
    <row r="983" spans="1:24" ht="15">
      <c r="A983" s="937"/>
      <c r="E983" s="355"/>
      <c r="F983" s="355"/>
      <c r="G983" s="355"/>
      <c r="H983" s="355"/>
      <c r="I983" s="361"/>
      <c r="J983" s="287">
        <f>(IF($E1114&lt;&gt;0,$J$2,IF($I1114&lt;&gt;0,$J$2,"")))</f>
        <v>1</v>
      </c>
      <c r="L983" s="355"/>
      <c r="M983" s="355"/>
      <c r="N983" s="361"/>
      <c r="O983" s="361"/>
      <c r="P983" s="361"/>
      <c r="Q983" s="355"/>
      <c r="R983" s="355"/>
      <c r="S983" s="361"/>
      <c r="T983" s="361"/>
      <c r="U983" s="355"/>
      <c r="V983" s="361"/>
      <c r="W983" s="361"/>
      <c r="X983" s="543"/>
    </row>
    <row r="984" spans="1:24" ht="15">
      <c r="A984" s="937"/>
      <c r="C984" s="293"/>
      <c r="D984" s="294"/>
      <c r="E984" s="355"/>
      <c r="F984" s="355"/>
      <c r="G984" s="355"/>
      <c r="H984" s="355"/>
      <c r="I984" s="361"/>
      <c r="J984" s="287">
        <f>(IF($E1114&lt;&gt;0,$J$2,IF($I1114&lt;&gt;0,$J$2,"")))</f>
        <v>1</v>
      </c>
      <c r="L984" s="355"/>
      <c r="M984" s="355"/>
      <c r="N984" s="361"/>
      <c r="O984" s="361"/>
      <c r="P984" s="361"/>
      <c r="Q984" s="355"/>
      <c r="R984" s="355"/>
      <c r="S984" s="361"/>
      <c r="T984" s="361"/>
      <c r="U984" s="355"/>
      <c r="V984" s="361"/>
      <c r="W984" s="361"/>
      <c r="X984" s="543"/>
    </row>
    <row r="985" spans="1:24" ht="15">
      <c r="A985" s="937"/>
      <c r="B985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985" s="1061"/>
      <c r="D985" s="1061"/>
      <c r="E985" s="355"/>
      <c r="F985" s="355"/>
      <c r="G985" s="355"/>
      <c r="H985" s="355"/>
      <c r="I985" s="361"/>
      <c r="J985" s="287">
        <f>(IF($E1114&lt;&gt;0,$J$2,IF($I1114&lt;&gt;0,$J$2,"")))</f>
        <v>1</v>
      </c>
      <c r="L985" s="355"/>
      <c r="M985" s="355"/>
      <c r="N985" s="361"/>
      <c r="O985" s="361"/>
      <c r="P985" s="361"/>
      <c r="Q985" s="355"/>
      <c r="R985" s="355"/>
      <c r="S985" s="361"/>
      <c r="T985" s="361"/>
      <c r="U985" s="355"/>
      <c r="V985" s="361"/>
      <c r="W985" s="361"/>
      <c r="X985" s="543"/>
    </row>
    <row r="986" spans="1:24" ht="15">
      <c r="A986" s="937"/>
      <c r="C986" s="293"/>
      <c r="D986" s="294"/>
      <c r="E986" s="356" t="s">
        <v>629</v>
      </c>
      <c r="F986" s="356" t="s">
        <v>480</v>
      </c>
      <c r="G986" s="355"/>
      <c r="H986" s="355"/>
      <c r="I986" s="361"/>
      <c r="J986" s="287">
        <f>(IF($E1114&lt;&gt;0,$J$2,IF($I1114&lt;&gt;0,$J$2,"")))</f>
        <v>1</v>
      </c>
      <c r="L986" s="355"/>
      <c r="M986" s="355"/>
      <c r="N986" s="361"/>
      <c r="O986" s="361"/>
      <c r="P986" s="361"/>
      <c r="Q986" s="355"/>
      <c r="R986" s="355"/>
      <c r="S986" s="361"/>
      <c r="T986" s="361"/>
      <c r="U986" s="355"/>
      <c r="V986" s="361"/>
      <c r="W986" s="361"/>
      <c r="X986" s="543"/>
    </row>
    <row r="987" spans="1:24" ht="15.75">
      <c r="A987" s="937"/>
      <c r="B987" s="1060">
        <f>$B$9</f>
        <v>0</v>
      </c>
      <c r="C987" s="1061"/>
      <c r="D987" s="1061"/>
      <c r="E987" s="357">
        <f>$E$9</f>
        <v>41275</v>
      </c>
      <c r="F987" s="358">
        <f>$F$9</f>
        <v>41639</v>
      </c>
      <c r="G987" s="355"/>
      <c r="H987" s="355"/>
      <c r="I987" s="361"/>
      <c r="J987" s="287">
        <f>(IF($E1114&lt;&gt;0,$J$2,IF($I1114&lt;&gt;0,$J$2,"")))</f>
        <v>1</v>
      </c>
      <c r="L987" s="355"/>
      <c r="M987" s="355"/>
      <c r="N987" s="361"/>
      <c r="O987" s="361"/>
      <c r="P987" s="361"/>
      <c r="Q987" s="355"/>
      <c r="R987" s="355"/>
      <c r="S987" s="361"/>
      <c r="T987" s="361"/>
      <c r="U987" s="355"/>
      <c r="V987" s="361"/>
      <c r="W987" s="361"/>
      <c r="X987" s="543"/>
    </row>
    <row r="988" spans="1:24" ht="15">
      <c r="A988" s="937"/>
      <c r="B988" s="297" t="s">
        <v>630</v>
      </c>
      <c r="E988" s="355"/>
      <c r="F988" s="359">
        <f>$F$10</f>
        <v>0</v>
      </c>
      <c r="G988" s="355"/>
      <c r="H988" s="355"/>
      <c r="I988" s="361"/>
      <c r="J988" s="287">
        <f>(IF($E1114&lt;&gt;0,$J$2,IF($I1114&lt;&gt;0,$J$2,"")))</f>
        <v>1</v>
      </c>
      <c r="L988" s="355"/>
      <c r="M988" s="355"/>
      <c r="N988" s="361"/>
      <c r="O988" s="361"/>
      <c r="P988" s="361"/>
      <c r="Q988" s="355"/>
      <c r="R988" s="355"/>
      <c r="S988" s="361"/>
      <c r="T988" s="361"/>
      <c r="U988" s="355"/>
      <c r="V988" s="361"/>
      <c r="W988" s="361"/>
      <c r="X988" s="543"/>
    </row>
    <row r="989" spans="1:24" ht="15.75" thickBot="1">
      <c r="A989" s="937"/>
      <c r="B989" s="297"/>
      <c r="E989" s="360"/>
      <c r="F989" s="355"/>
      <c r="G989" s="355"/>
      <c r="H989" s="355"/>
      <c r="I989" s="361"/>
      <c r="J989" s="287">
        <f>(IF($E1114&lt;&gt;0,$J$2,IF($I1114&lt;&gt;0,$J$2,"")))</f>
        <v>1</v>
      </c>
      <c r="L989" s="355"/>
      <c r="M989" s="355"/>
      <c r="N989" s="361"/>
      <c r="O989" s="361"/>
      <c r="P989" s="361"/>
      <c r="Q989" s="355"/>
      <c r="R989" s="355"/>
      <c r="S989" s="361"/>
      <c r="T989" s="361"/>
      <c r="U989" s="355"/>
      <c r="V989" s="361"/>
      <c r="W989" s="361"/>
      <c r="X989" s="543"/>
    </row>
    <row r="990" spans="1:24" ht="17.25" thickBot="1" thickTop="1">
      <c r="A990" s="937"/>
      <c r="B990" s="1060" t="str">
        <f>$B$12</f>
        <v>Симеоновград</v>
      </c>
      <c r="C990" s="1061"/>
      <c r="D990" s="1061"/>
      <c r="E990" s="355" t="s">
        <v>631</v>
      </c>
      <c r="F990" s="362" t="str">
        <f>$F$12</f>
        <v>7607</v>
      </c>
      <c r="G990" s="355"/>
      <c r="H990" s="355"/>
      <c r="I990" s="361"/>
      <c r="J990" s="287">
        <f>(IF($E1114&lt;&gt;0,$J$2,IF($I1114&lt;&gt;0,$J$2,"")))</f>
        <v>1</v>
      </c>
      <c r="L990" s="355"/>
      <c r="M990" s="355"/>
      <c r="N990" s="361"/>
      <c r="O990" s="361"/>
      <c r="P990" s="361"/>
      <c r="Q990" s="355"/>
      <c r="R990" s="355"/>
      <c r="S990" s="361"/>
      <c r="T990" s="361"/>
      <c r="U990" s="355"/>
      <c r="V990" s="361"/>
      <c r="W990" s="361"/>
      <c r="X990" s="543"/>
    </row>
    <row r="991" spans="1:24" ht="16.5" thickBot="1" thickTop="1">
      <c r="A991" s="938"/>
      <c r="B991" s="297" t="s">
        <v>632</v>
      </c>
      <c r="E991" s="360" t="s">
        <v>633</v>
      </c>
      <c r="F991" s="355"/>
      <c r="G991" s="355"/>
      <c r="H991" s="355"/>
      <c r="I991" s="361"/>
      <c r="J991" s="287">
        <f>(IF($E1114&lt;&gt;0,$J$2,IF($I1114&lt;&gt;0,$J$2,"")))</f>
        <v>1</v>
      </c>
      <c r="L991" s="355"/>
      <c r="M991" s="355"/>
      <c r="N991" s="361"/>
      <c r="O991" s="361"/>
      <c r="P991" s="361"/>
      <c r="Q991" s="355"/>
      <c r="R991" s="355"/>
      <c r="S991" s="361"/>
      <c r="T991" s="361"/>
      <c r="U991" s="355"/>
      <c r="V991" s="361"/>
      <c r="W991" s="361"/>
      <c r="X991" s="543"/>
    </row>
    <row r="992" spans="1:24" ht="19.5" thickBot="1" thickTop="1">
      <c r="A992" s="938">
        <v>905</v>
      </c>
      <c r="B992" s="297"/>
      <c r="D992" s="619" t="s">
        <v>210</v>
      </c>
      <c r="E992" s="362" t="str">
        <f>$E$17</f>
        <v>98</v>
      </c>
      <c r="F992" s="354"/>
      <c r="G992" s="354"/>
      <c r="H992" s="354"/>
      <c r="I992" s="520"/>
      <c r="J992" s="287">
        <f>(IF($E1114&lt;&gt;0,$J$2,IF($I1114&lt;&gt;0,$J$2,"")))</f>
        <v>1</v>
      </c>
      <c r="L992" s="355"/>
      <c r="M992" s="355"/>
      <c r="N992" s="361"/>
      <c r="O992" s="361"/>
      <c r="P992" s="361"/>
      <c r="Q992" s="355"/>
      <c r="R992" s="355"/>
      <c r="S992" s="361"/>
      <c r="T992" s="361"/>
      <c r="U992" s="355"/>
      <c r="V992" s="361"/>
      <c r="W992" s="361"/>
      <c r="X992" s="543"/>
    </row>
    <row r="993" spans="1:24" ht="17.25" thickBot="1" thickTop="1">
      <c r="A993" s="938">
        <v>906</v>
      </c>
      <c r="C993" s="293"/>
      <c r="D993" s="294"/>
      <c r="E993" s="355"/>
      <c r="F993" s="360"/>
      <c r="G993" s="360"/>
      <c r="H993" s="360"/>
      <c r="I993" s="364" t="s">
        <v>634</v>
      </c>
      <c r="J993" s="287">
        <f>(IF($E1114&lt;&gt;0,$J$2,IF($I1114&lt;&gt;0,$J$2,"")))</f>
        <v>1</v>
      </c>
      <c r="L993" s="363" t="s">
        <v>120</v>
      </c>
      <c r="M993" s="355"/>
      <c r="N993" s="361"/>
      <c r="O993" s="364" t="s">
        <v>634</v>
      </c>
      <c r="P993" s="361"/>
      <c r="Q993" s="363" t="s">
        <v>121</v>
      </c>
      <c r="R993" s="355"/>
      <c r="S993" s="361"/>
      <c r="T993" s="364" t="s">
        <v>634</v>
      </c>
      <c r="U993" s="355"/>
      <c r="V993" s="361"/>
      <c r="W993" s="364" t="s">
        <v>634</v>
      </c>
      <c r="X993" s="543"/>
    </row>
    <row r="994" spans="1:24" ht="18.75" thickBot="1">
      <c r="A994" s="938">
        <v>907</v>
      </c>
      <c r="B994" s="486"/>
      <c r="C994" s="461"/>
      <c r="D994" s="462" t="s">
        <v>193</v>
      </c>
      <c r="E994" s="371"/>
      <c r="F994" s="372"/>
      <c r="G994" s="372"/>
      <c r="H994" s="372"/>
      <c r="I994" s="905"/>
      <c r="J994" s="287">
        <f>(IF($E1114&lt;&gt;0,$J$2,IF($I1114&lt;&gt;0,$J$2,"")))</f>
        <v>1</v>
      </c>
      <c r="L994" s="555"/>
      <c r="M994" s="556"/>
      <c r="N994" s="557"/>
      <c r="O994" s="558"/>
      <c r="P994" s="288"/>
      <c r="Q994" s="1062" t="s">
        <v>194</v>
      </c>
      <c r="R994" s="1062" t="s">
        <v>195</v>
      </c>
      <c r="S994" s="1062" t="s">
        <v>196</v>
      </c>
      <c r="T994" s="1062" t="s">
        <v>129</v>
      </c>
      <c r="U994" s="559" t="s">
        <v>130</v>
      </c>
      <c r="V994" s="560"/>
      <c r="W994" s="561"/>
      <c r="X994" s="375"/>
    </row>
    <row r="995" spans="1:24" ht="55.5" customHeight="1" thickBot="1">
      <c r="A995" s="938">
        <v>910</v>
      </c>
      <c r="B995" s="562" t="s">
        <v>538</v>
      </c>
      <c r="C995" s="563" t="s">
        <v>638</v>
      </c>
      <c r="D995" s="376"/>
      <c r="E995" s="464" t="s">
        <v>636</v>
      </c>
      <c r="F995" s="464" t="s">
        <v>637</v>
      </c>
      <c r="G995" s="464" t="s">
        <v>637</v>
      </c>
      <c r="H995" s="464" t="s">
        <v>637</v>
      </c>
      <c r="I995" s="906" t="s">
        <v>637</v>
      </c>
      <c r="J995" s="287">
        <f>(IF($E1114&lt;&gt;0,$J$2,IF($I1114&lt;&gt;0,$J$2,"")))</f>
        <v>1</v>
      </c>
      <c r="L995" s="1064" t="s">
        <v>197</v>
      </c>
      <c r="M995" s="1064" t="s">
        <v>198</v>
      </c>
      <c r="N995" s="1065" t="s">
        <v>199</v>
      </c>
      <c r="O995" s="1065" t="s">
        <v>125</v>
      </c>
      <c r="P995" s="288"/>
      <c r="Q995" s="1063"/>
      <c r="R995" s="1063"/>
      <c r="S995" s="1063"/>
      <c r="T995" s="1063"/>
      <c r="U995" s="564">
        <v>2013</v>
      </c>
      <c r="V995" s="564">
        <v>2014</v>
      </c>
      <c r="W995" s="564" t="s">
        <v>132</v>
      </c>
      <c r="X995" s="565"/>
    </row>
    <row r="996" spans="1:24" ht="69" customHeight="1">
      <c r="A996" s="938">
        <v>911</v>
      </c>
      <c r="B996" s="562"/>
      <c r="C996" s="563"/>
      <c r="D996" s="566" t="s">
        <v>200</v>
      </c>
      <c r="E996" s="377">
        <v>2013</v>
      </c>
      <c r="F996" s="950" t="s">
        <v>288</v>
      </c>
      <c r="G996" s="950" t="s">
        <v>289</v>
      </c>
      <c r="H996" s="950" t="s">
        <v>290</v>
      </c>
      <c r="I996" s="951" t="s">
        <v>179</v>
      </c>
      <c r="J996" s="287">
        <f>(IF($E1114&lt;&gt;0,$J$2,IF($I1114&lt;&gt;0,$J$2,"")))</f>
        <v>1</v>
      </c>
      <c r="L996" s="1064"/>
      <c r="M996" s="1064"/>
      <c r="N996" s="1065"/>
      <c r="O996" s="1065"/>
      <c r="P996" s="288"/>
      <c r="Q996" s="567"/>
      <c r="R996" s="567"/>
      <c r="S996" s="567"/>
      <c r="T996" s="567"/>
      <c r="U996" s="567"/>
      <c r="V996" s="567"/>
      <c r="W996" s="567"/>
      <c r="X996" s="568" t="s">
        <v>131</v>
      </c>
    </row>
    <row r="997" spans="1:24" ht="15.75" thickBot="1">
      <c r="A997" s="938">
        <v>912</v>
      </c>
      <c r="B997" s="569"/>
      <c r="C997" s="310"/>
      <c r="D997" s="566"/>
      <c r="E997" s="464"/>
      <c r="F997" s="952"/>
      <c r="G997" s="952"/>
      <c r="H997" s="952"/>
      <c r="I997" s="953"/>
      <c r="J997" s="287">
        <f>(IF($E1114&lt;&gt;0,$J$2,IF($I1114&lt;&gt;0,$J$2,"")))</f>
        <v>1</v>
      </c>
      <c r="L997" s="570"/>
      <c r="M997" s="570"/>
      <c r="N997" s="571"/>
      <c r="O997" s="572"/>
      <c r="P997" s="288"/>
      <c r="Q997" s="573"/>
      <c r="R997" s="573"/>
      <c r="S997" s="574"/>
      <c r="T997" s="575"/>
      <c r="U997" s="573"/>
      <c r="V997" s="574"/>
      <c r="W997" s="575"/>
      <c r="X997" s="565"/>
    </row>
    <row r="998" spans="1:24" ht="18.75" thickBot="1">
      <c r="A998" s="938">
        <v>920</v>
      </c>
      <c r="B998" s="379"/>
      <c r="C998" s="534"/>
      <c r="D998" s="381" t="s">
        <v>780</v>
      </c>
      <c r="E998" s="382" t="s">
        <v>133</v>
      </c>
      <c r="F998" s="382" t="s">
        <v>134</v>
      </c>
      <c r="G998" s="382" t="s">
        <v>211</v>
      </c>
      <c r="H998" s="382" t="s">
        <v>212</v>
      </c>
      <c r="I998" s="907" t="s">
        <v>146</v>
      </c>
      <c r="J998" s="287">
        <f>(IF($E1114&lt;&gt;0,$J$2,IF($I1114&lt;&gt;0,$J$2,"")))</f>
        <v>1</v>
      </c>
      <c r="L998" s="383" t="s">
        <v>135</v>
      </c>
      <c r="M998" s="383" t="s">
        <v>136</v>
      </c>
      <c r="N998" s="384" t="s">
        <v>137</v>
      </c>
      <c r="O998" s="384" t="s">
        <v>138</v>
      </c>
      <c r="P998" s="288"/>
      <c r="Q998" s="385" t="s">
        <v>139</v>
      </c>
      <c r="R998" s="385" t="s">
        <v>140</v>
      </c>
      <c r="S998" s="385" t="s">
        <v>141</v>
      </c>
      <c r="T998" s="385" t="s">
        <v>142</v>
      </c>
      <c r="U998" s="385" t="s">
        <v>143</v>
      </c>
      <c r="V998" s="385" t="s">
        <v>144</v>
      </c>
      <c r="W998" s="385" t="s">
        <v>145</v>
      </c>
      <c r="X998" s="576" t="s">
        <v>146</v>
      </c>
    </row>
    <row r="999" spans="1:24" ht="108">
      <c r="A999" s="938">
        <v>921</v>
      </c>
      <c r="B999" s="308"/>
      <c r="C999" s="973" t="str">
        <f>VLOOKUP(D999,OP_LIST2,2,FALSE)</f>
        <v>98301</v>
      </c>
      <c r="D999" s="972" t="s">
        <v>308</v>
      </c>
      <c r="E999" s="579"/>
      <c r="F999" s="501"/>
      <c r="G999" s="501"/>
      <c r="H999" s="501"/>
      <c r="I999" s="389"/>
      <c r="J999" s="287">
        <f>(IF($E1114&lt;&gt;0,$J$2,IF($I1114&lt;&gt;0,$J$2,"")))</f>
        <v>1</v>
      </c>
      <c r="L999" s="580" t="s">
        <v>147</v>
      </c>
      <c r="M999" s="580" t="s">
        <v>147</v>
      </c>
      <c r="N999" s="580" t="s">
        <v>148</v>
      </c>
      <c r="O999" s="580" t="s">
        <v>149</v>
      </c>
      <c r="P999" s="288"/>
      <c r="Q999" s="580" t="s">
        <v>147</v>
      </c>
      <c r="R999" s="580" t="s">
        <v>147</v>
      </c>
      <c r="S999" s="580" t="s">
        <v>202</v>
      </c>
      <c r="T999" s="580" t="s">
        <v>151</v>
      </c>
      <c r="U999" s="580" t="s">
        <v>147</v>
      </c>
      <c r="V999" s="580" t="s">
        <v>147</v>
      </c>
      <c r="W999" s="580" t="s">
        <v>147</v>
      </c>
      <c r="X999" s="392" t="s">
        <v>152</v>
      </c>
    </row>
    <row r="1000" spans="1:24" ht="18">
      <c r="A1000" s="938">
        <v>922</v>
      </c>
      <c r="B1000" s="581"/>
      <c r="C1000" s="577">
        <v>5561</v>
      </c>
      <c r="D1000" s="578" t="s">
        <v>201</v>
      </c>
      <c r="E1000" s="501"/>
      <c r="F1000" s="501"/>
      <c r="G1000" s="501"/>
      <c r="H1000" s="501"/>
      <c r="I1000" s="389"/>
      <c r="J1000" s="287">
        <f>(IF($E1114&lt;&gt;0,$J$2,IF($I1114&lt;&gt;0,$J$2,"")))</f>
        <v>1</v>
      </c>
      <c r="L1000" s="582"/>
      <c r="M1000" s="582"/>
      <c r="N1000" s="449"/>
      <c r="O1000" s="583"/>
      <c r="P1000" s="288"/>
      <c r="Q1000" s="582"/>
      <c r="R1000" s="582"/>
      <c r="S1000" s="449"/>
      <c r="T1000" s="583"/>
      <c r="U1000" s="582"/>
      <c r="V1000" s="449"/>
      <c r="W1000" s="583"/>
      <c r="X1000" s="584"/>
    </row>
    <row r="1001" spans="1:24" ht="18">
      <c r="A1001" s="938">
        <v>930</v>
      </c>
      <c r="B1001" s="585"/>
      <c r="C1001" s="309"/>
      <c r="D1001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Социален асистент</v>
      </c>
      <c r="E1001" s="501"/>
      <c r="F1001" s="501"/>
      <c r="G1001" s="501"/>
      <c r="H1001" s="501"/>
      <c r="I1001" s="389"/>
      <c r="J1001" s="287">
        <f>(IF($E1114&lt;&gt;0,$J$2,IF($I1114&lt;&gt;0,$J$2,"")))</f>
        <v>1</v>
      </c>
      <c r="L1001" s="582"/>
      <c r="M1001" s="582"/>
      <c r="N1001" s="449"/>
      <c r="O1001" s="586">
        <f>SUMIF(O1004:O1005,"&lt;0")+SUMIF(O1007:O1011,"&lt;0")+SUMIF(O1013:O1018,"&lt;0")+SUMIF(O1020:O1037,"&lt;0")+SUMIF(O1039:O1043,"&lt;0")+SUMIF(O1046:O1051,"&lt;0")+SUMIF(O1053:O1058,"&lt;0")+SUMIF(O1067:O1068,"&lt;0")+SUMIF(O1071:O1076,"&lt;0")+SUMIF(O1078:O1083,"&lt;0")+SUMIF(O1087,"&lt;0")+SUMIF(O1089:O1095,"&lt;0")+SUMIF(O1097:O1099,"&lt;0")+SUMIF(O1101:O1104,"&lt;0")+SUMIF(O1106:O1107,"&lt;0")+SUMIF(O1110,"&lt;0")</f>
        <v>-29232</v>
      </c>
      <c r="P1001" s="288"/>
      <c r="Q1001" s="582"/>
      <c r="R1001" s="582"/>
      <c r="S1001" s="449"/>
      <c r="T1001" s="586">
        <f>SUMIF(T1004:T1005,"&lt;0")+SUMIF(T1007:T1011,"&lt;0")+SUMIF(T1013:T1018,"&lt;0")+SUMIF(T1020:T1037,"&lt;0")+SUMIF(T1039:T1043,"&lt;0")+SUMIF(T1046:T1051,"&lt;0")+SUMIF(T1053:T1058,"&lt;0")+SUMIF(T1067:T1068,"&lt;0")+SUMIF(T1071:T1076,"&lt;0")+SUMIF(T1078:T1083,"&lt;0")+SUMIF(T1087,"&lt;0")+SUMIF(T1089:T1095,"&lt;0")+SUMIF(T1097:T1099,"&lt;0")+SUMIF(T1101:T1104,"&lt;0")+SUMIF(T1106:T1107,"&lt;0")+SUMIF(T1110,"&lt;0")</f>
        <v>-8733</v>
      </c>
      <c r="U1001" s="582"/>
      <c r="V1001" s="449"/>
      <c r="W1001" s="583"/>
      <c r="X1001" s="395"/>
    </row>
    <row r="1002" spans="1:24" ht="18.75" thickBot="1">
      <c r="A1002" s="938">
        <v>931</v>
      </c>
      <c r="B1002" s="463"/>
      <c r="C1002" s="309"/>
      <c r="D1002" s="376" t="s">
        <v>203</v>
      </c>
      <c r="E1002" s="501"/>
      <c r="F1002" s="501"/>
      <c r="G1002" s="501"/>
      <c r="H1002" s="501"/>
      <c r="I1002" s="389"/>
      <c r="J1002" s="287">
        <f>(IF($E1114&lt;&gt;0,$J$2,IF($I1114&lt;&gt;0,$J$2,"")))</f>
        <v>1</v>
      </c>
      <c r="L1002" s="582"/>
      <c r="M1002" s="582"/>
      <c r="N1002" s="449"/>
      <c r="O1002" s="583"/>
      <c r="P1002" s="288"/>
      <c r="Q1002" s="582"/>
      <c r="R1002" s="582"/>
      <c r="S1002" s="449"/>
      <c r="T1002" s="583"/>
      <c r="U1002" s="582"/>
      <c r="V1002" s="449"/>
      <c r="W1002" s="583"/>
      <c r="X1002" s="401"/>
    </row>
    <row r="1003" spans="1:24" ht="36" customHeight="1" thickBot="1">
      <c r="A1003" s="336">
        <v>15</v>
      </c>
      <c r="B1003" s="204">
        <v>100</v>
      </c>
      <c r="C1003" s="1055" t="s">
        <v>784</v>
      </c>
      <c r="D1003" s="1056"/>
      <c r="E1003" s="1021">
        <f>SUM(E1004:E1005)</f>
        <v>935</v>
      </c>
      <c r="F1003" s="672">
        <f>SUM(F1004:F1005)</f>
        <v>0</v>
      </c>
      <c r="G1003" s="588">
        <f>SUM(G1004:G1005)</f>
        <v>935</v>
      </c>
      <c r="H1003" s="588">
        <f>SUM(H1004:H1005)</f>
        <v>0</v>
      </c>
      <c r="I1003" s="588">
        <f>SUM(I1004:I1005)</f>
        <v>935</v>
      </c>
      <c r="J1003" s="316">
        <f aca="true" t="shared" si="209" ref="J1003:J1066">(IF($E1003&lt;&gt;0,$J$2,IF($I1003&lt;&gt;0,$J$2,"")))</f>
        <v>1</v>
      </c>
      <c r="K1003" s="317"/>
      <c r="L1003" s="403">
        <f>SUM(L1004:L1005)</f>
        <v>0</v>
      </c>
      <c r="M1003" s="404">
        <f>SUM(M1004:M1005)</f>
        <v>0</v>
      </c>
      <c r="N1003" s="589">
        <f>SUM(N1004:N1005)</f>
        <v>935</v>
      </c>
      <c r="O1003" s="590">
        <f>SUM(O1004:O1005)</f>
        <v>-935</v>
      </c>
      <c r="P1003" s="317"/>
      <c r="Q1003" s="405"/>
      <c r="R1003" s="591"/>
      <c r="S1003" s="592"/>
      <c r="T1003" s="591"/>
      <c r="U1003" s="591"/>
      <c r="V1003" s="591"/>
      <c r="W1003" s="593"/>
      <c r="X1003" s="406">
        <f>T1003-U1003-V1003-W1003</f>
        <v>0</v>
      </c>
    </row>
    <row r="1004" spans="1:24" ht="32.25" thickBot="1">
      <c r="A1004" s="335">
        <v>35</v>
      </c>
      <c r="B1004" s="174"/>
      <c r="C1004" s="180">
        <v>101</v>
      </c>
      <c r="D1004" s="171" t="s">
        <v>785</v>
      </c>
      <c r="E1004" s="625"/>
      <c r="F1004" s="627"/>
      <c r="G1004" s="318"/>
      <c r="H1004" s="318"/>
      <c r="I1004" s="856">
        <f>F1004+G1004+H1004</f>
        <v>0</v>
      </c>
      <c r="J1004" s="316">
        <f t="shared" si="209"/>
      </c>
      <c r="K1004" s="317"/>
      <c r="L1004" s="594"/>
      <c r="M1004" s="327"/>
      <c r="N1004" s="408">
        <f>I1004</f>
        <v>0</v>
      </c>
      <c r="O1004" s="595">
        <f>L1004+M1004-N1004</f>
        <v>0</v>
      </c>
      <c r="P1004" s="317"/>
      <c r="Q1004" s="409"/>
      <c r="R1004" s="414"/>
      <c r="S1004" s="414"/>
      <c r="T1004" s="414"/>
      <c r="U1004" s="414"/>
      <c r="V1004" s="414"/>
      <c r="W1004" s="596"/>
      <c r="X1004" s="406">
        <f aca="true" t="shared" si="210" ref="X1004:X1067">T1004-U1004-V1004-W1004</f>
        <v>0</v>
      </c>
    </row>
    <row r="1005" spans="1:24" ht="32.25" thickBot="1">
      <c r="A1005" s="336">
        <v>40</v>
      </c>
      <c r="B1005" s="174"/>
      <c r="C1005" s="170">
        <v>102</v>
      </c>
      <c r="D1005" s="172" t="s">
        <v>786</v>
      </c>
      <c r="E1005" s="625">
        <v>935</v>
      </c>
      <c r="F1005" s="627">
        <v>0</v>
      </c>
      <c r="G1005" s="318">
        <v>935</v>
      </c>
      <c r="H1005" s="318">
        <v>0</v>
      </c>
      <c r="I1005" s="856">
        <f>F1005+G1005+H1005</f>
        <v>935</v>
      </c>
      <c r="J1005" s="316">
        <f t="shared" si="209"/>
        <v>1</v>
      </c>
      <c r="K1005" s="317"/>
      <c r="L1005" s="594"/>
      <c r="M1005" s="327"/>
      <c r="N1005" s="408">
        <f>I1005</f>
        <v>935</v>
      </c>
      <c r="O1005" s="595">
        <f aca="true" t="shared" si="211" ref="O1005:O1043">L1005+M1005-N1005</f>
        <v>-935</v>
      </c>
      <c r="P1005" s="317"/>
      <c r="Q1005" s="409"/>
      <c r="R1005" s="414"/>
      <c r="S1005" s="414"/>
      <c r="T1005" s="414"/>
      <c r="U1005" s="414"/>
      <c r="V1005" s="414"/>
      <c r="W1005" s="596"/>
      <c r="X1005" s="406">
        <f t="shared" si="210"/>
        <v>0</v>
      </c>
    </row>
    <row r="1006" spans="1:24" ht="18.75" thickBot="1">
      <c r="A1006" s="336">
        <v>45</v>
      </c>
      <c r="B1006" s="173">
        <v>200</v>
      </c>
      <c r="C1006" s="1057" t="s">
        <v>787</v>
      </c>
      <c r="D1006" s="1057"/>
      <c r="E1006" s="645">
        <f>SUM(E1007:E1011)</f>
        <v>16346</v>
      </c>
      <c r="F1006" s="410">
        <f>SUM(F1007:F1011)</f>
        <v>0</v>
      </c>
      <c r="G1006" s="325">
        <f>SUM(G1007:G1011)</f>
        <v>16346</v>
      </c>
      <c r="H1006" s="325">
        <f>SUM(H1007:H1011)</f>
        <v>0</v>
      </c>
      <c r="I1006" s="325">
        <f>SUM(I1007:I1011)</f>
        <v>16346</v>
      </c>
      <c r="J1006" s="316">
        <f t="shared" si="209"/>
        <v>1</v>
      </c>
      <c r="K1006" s="317"/>
      <c r="L1006" s="411">
        <f>SUM(L1007:L1011)</f>
        <v>0</v>
      </c>
      <c r="M1006" s="412">
        <f>SUM(M1007:M1011)</f>
        <v>0</v>
      </c>
      <c r="N1006" s="597">
        <f>SUM(N1007:N1011)</f>
        <v>16346</v>
      </c>
      <c r="O1006" s="598">
        <f>SUM(O1007:O1011)</f>
        <v>-16346</v>
      </c>
      <c r="P1006" s="317"/>
      <c r="Q1006" s="413"/>
      <c r="R1006" s="428"/>
      <c r="S1006" s="428"/>
      <c r="T1006" s="428"/>
      <c r="U1006" s="428"/>
      <c r="V1006" s="428"/>
      <c r="W1006" s="599"/>
      <c r="X1006" s="406">
        <f t="shared" si="210"/>
        <v>0</v>
      </c>
    </row>
    <row r="1007" spans="1:24" ht="18.75" thickBot="1">
      <c r="A1007" s="336">
        <v>50</v>
      </c>
      <c r="B1007" s="177"/>
      <c r="C1007" s="180">
        <v>201</v>
      </c>
      <c r="D1007" s="171" t="s">
        <v>788</v>
      </c>
      <c r="E1007" s="625">
        <v>16346</v>
      </c>
      <c r="F1007" s="627">
        <v>0</v>
      </c>
      <c r="G1007" s="318">
        <v>16346</v>
      </c>
      <c r="H1007" s="318">
        <v>0</v>
      </c>
      <c r="I1007" s="856">
        <f>F1007+G1007+H1007</f>
        <v>16346</v>
      </c>
      <c r="J1007" s="316">
        <f t="shared" si="209"/>
        <v>1</v>
      </c>
      <c r="K1007" s="317"/>
      <c r="L1007" s="594"/>
      <c r="M1007" s="327"/>
      <c r="N1007" s="408">
        <f>I1007</f>
        <v>16346</v>
      </c>
      <c r="O1007" s="595">
        <f t="shared" si="211"/>
        <v>-16346</v>
      </c>
      <c r="P1007" s="317"/>
      <c r="Q1007" s="409"/>
      <c r="R1007" s="414"/>
      <c r="S1007" s="414"/>
      <c r="T1007" s="414"/>
      <c r="U1007" s="414"/>
      <c r="V1007" s="414"/>
      <c r="W1007" s="596"/>
      <c r="X1007" s="406">
        <f t="shared" si="210"/>
        <v>0</v>
      </c>
    </row>
    <row r="1008" spans="1:24" ht="18.75" thickBot="1">
      <c r="A1008" s="336">
        <v>55</v>
      </c>
      <c r="B1008" s="169"/>
      <c r="C1008" s="170">
        <v>202</v>
      </c>
      <c r="D1008" s="181" t="s">
        <v>789</v>
      </c>
      <c r="E1008" s="625"/>
      <c r="F1008" s="627"/>
      <c r="G1008" s="318"/>
      <c r="H1008" s="318"/>
      <c r="I1008" s="856">
        <f>F1008+G1008+H1008</f>
        <v>0</v>
      </c>
      <c r="J1008" s="316">
        <f t="shared" si="209"/>
      </c>
      <c r="K1008" s="317"/>
      <c r="L1008" s="594"/>
      <c r="M1008" s="327"/>
      <c r="N1008" s="408">
        <f>I1008</f>
        <v>0</v>
      </c>
      <c r="O1008" s="595">
        <f t="shared" si="211"/>
        <v>0</v>
      </c>
      <c r="P1008" s="317"/>
      <c r="Q1008" s="409"/>
      <c r="R1008" s="414"/>
      <c r="S1008" s="414"/>
      <c r="T1008" s="414"/>
      <c r="U1008" s="414"/>
      <c r="V1008" s="414"/>
      <c r="W1008" s="596"/>
      <c r="X1008" s="406">
        <f t="shared" si="210"/>
        <v>0</v>
      </c>
    </row>
    <row r="1009" spans="1:24" ht="32.25" thickBot="1">
      <c r="A1009" s="336">
        <v>60</v>
      </c>
      <c r="B1009" s="191"/>
      <c r="C1009" s="170">
        <v>205</v>
      </c>
      <c r="D1009" s="181" t="s">
        <v>790</v>
      </c>
      <c r="E1009" s="625"/>
      <c r="F1009" s="627"/>
      <c r="G1009" s="318"/>
      <c r="H1009" s="318"/>
      <c r="I1009" s="856">
        <f>F1009+G1009+H1009</f>
        <v>0</v>
      </c>
      <c r="J1009" s="316">
        <f t="shared" si="209"/>
      </c>
      <c r="K1009" s="317"/>
      <c r="L1009" s="594"/>
      <c r="M1009" s="327"/>
      <c r="N1009" s="408">
        <f>I1009</f>
        <v>0</v>
      </c>
      <c r="O1009" s="595">
        <f t="shared" si="211"/>
        <v>0</v>
      </c>
      <c r="P1009" s="317"/>
      <c r="Q1009" s="409"/>
      <c r="R1009" s="414"/>
      <c r="S1009" s="414"/>
      <c r="T1009" s="414"/>
      <c r="U1009" s="414"/>
      <c r="V1009" s="414"/>
      <c r="W1009" s="596"/>
      <c r="X1009" s="406">
        <f t="shared" si="210"/>
        <v>0</v>
      </c>
    </row>
    <row r="1010" spans="1:24" ht="18.75" thickBot="1">
      <c r="A1010" s="335">
        <v>65</v>
      </c>
      <c r="B1010" s="191"/>
      <c r="C1010" s="170">
        <v>208</v>
      </c>
      <c r="D1010" s="205" t="s">
        <v>791</v>
      </c>
      <c r="E1010" s="625"/>
      <c r="F1010" s="627"/>
      <c r="G1010" s="318"/>
      <c r="H1010" s="318"/>
      <c r="I1010" s="856">
        <f>F1010+G1010+H1010</f>
        <v>0</v>
      </c>
      <c r="J1010" s="316">
        <f t="shared" si="209"/>
      </c>
      <c r="K1010" s="317"/>
      <c r="L1010" s="594"/>
      <c r="M1010" s="327"/>
      <c r="N1010" s="408">
        <f>I1010</f>
        <v>0</v>
      </c>
      <c r="O1010" s="595">
        <f t="shared" si="211"/>
        <v>0</v>
      </c>
      <c r="P1010" s="317"/>
      <c r="Q1010" s="409"/>
      <c r="R1010" s="414"/>
      <c r="S1010" s="414"/>
      <c r="T1010" s="414"/>
      <c r="U1010" s="414"/>
      <c r="V1010" s="414"/>
      <c r="W1010" s="596"/>
      <c r="X1010" s="406">
        <f t="shared" si="210"/>
        <v>0</v>
      </c>
    </row>
    <row r="1011" spans="1:24" ht="18.75" thickBot="1">
      <c r="A1011" s="336">
        <v>70</v>
      </c>
      <c r="B1011" s="177"/>
      <c r="C1011" s="176">
        <v>209</v>
      </c>
      <c r="D1011" s="184" t="s">
        <v>792</v>
      </c>
      <c r="E1011" s="625"/>
      <c r="F1011" s="627"/>
      <c r="G1011" s="318"/>
      <c r="H1011" s="318"/>
      <c r="I1011" s="856">
        <f>F1011+G1011+H1011</f>
        <v>0</v>
      </c>
      <c r="J1011" s="316">
        <f t="shared" si="209"/>
      </c>
      <c r="K1011" s="317"/>
      <c r="L1011" s="594"/>
      <c r="M1011" s="327"/>
      <c r="N1011" s="408">
        <f>I1011</f>
        <v>0</v>
      </c>
      <c r="O1011" s="595">
        <f t="shared" si="211"/>
        <v>0</v>
      </c>
      <c r="P1011" s="317"/>
      <c r="Q1011" s="409"/>
      <c r="R1011" s="414"/>
      <c r="S1011" s="414"/>
      <c r="T1011" s="414"/>
      <c r="U1011" s="414"/>
      <c r="V1011" s="414"/>
      <c r="W1011" s="596"/>
      <c r="X1011" s="406">
        <f t="shared" si="210"/>
        <v>0</v>
      </c>
    </row>
    <row r="1012" spans="1:24" ht="18.75" thickBot="1">
      <c r="A1012" s="336">
        <v>75</v>
      </c>
      <c r="B1012" s="173">
        <v>500</v>
      </c>
      <c r="C1012" s="1058" t="s">
        <v>793</v>
      </c>
      <c r="D1012" s="1058"/>
      <c r="E1012" s="645">
        <f>SUM(E1013:E1017)</f>
        <v>3218</v>
      </c>
      <c r="F1012" s="410">
        <f>SUM(F1013:F1017)</f>
        <v>0</v>
      </c>
      <c r="G1012" s="325">
        <f>SUM(G1013:G1017)</f>
        <v>3218</v>
      </c>
      <c r="H1012" s="325">
        <f>SUM(H1013:H1017)</f>
        <v>0</v>
      </c>
      <c r="I1012" s="325">
        <f>SUM(I1013:I1017)</f>
        <v>3218</v>
      </c>
      <c r="J1012" s="316">
        <f t="shared" si="209"/>
        <v>1</v>
      </c>
      <c r="K1012" s="317"/>
      <c r="L1012" s="411">
        <f>SUM(L1013:L1017)</f>
        <v>0</v>
      </c>
      <c r="M1012" s="412">
        <f>SUM(M1013:M1017)</f>
        <v>0</v>
      </c>
      <c r="N1012" s="597">
        <f>SUM(N1013:N1017)</f>
        <v>3218</v>
      </c>
      <c r="O1012" s="598">
        <f>SUM(O1013:O1017)</f>
        <v>-3218</v>
      </c>
      <c r="P1012" s="317"/>
      <c r="Q1012" s="413"/>
      <c r="R1012" s="428"/>
      <c r="S1012" s="414"/>
      <c r="T1012" s="428"/>
      <c r="U1012" s="428"/>
      <c r="V1012" s="428"/>
      <c r="W1012" s="599"/>
      <c r="X1012" s="406">
        <f t="shared" si="210"/>
        <v>0</v>
      </c>
    </row>
    <row r="1013" spans="1:24" ht="32.25" thickBot="1">
      <c r="A1013" s="336">
        <v>80</v>
      </c>
      <c r="B1013" s="177"/>
      <c r="C1013" s="206">
        <v>551</v>
      </c>
      <c r="D1013" s="639" t="s">
        <v>794</v>
      </c>
      <c r="E1013" s="625">
        <v>1940</v>
      </c>
      <c r="F1013" s="627">
        <v>0</v>
      </c>
      <c r="G1013" s="318">
        <v>1940</v>
      </c>
      <c r="H1013" s="318">
        <v>0</v>
      </c>
      <c r="I1013" s="856">
        <f aca="true" t="shared" si="212" ref="I1013:I1043">F1013+G1013+H1013</f>
        <v>1940</v>
      </c>
      <c r="J1013" s="316">
        <f t="shared" si="209"/>
        <v>1</v>
      </c>
      <c r="K1013" s="317"/>
      <c r="L1013" s="594"/>
      <c r="M1013" s="327"/>
      <c r="N1013" s="408">
        <f aca="true" t="shared" si="213" ref="N1013:N1018">I1013</f>
        <v>1940</v>
      </c>
      <c r="O1013" s="595">
        <f t="shared" si="211"/>
        <v>-1940</v>
      </c>
      <c r="P1013" s="317"/>
      <c r="Q1013" s="409"/>
      <c r="R1013" s="414"/>
      <c r="S1013" s="414"/>
      <c r="T1013" s="414"/>
      <c r="U1013" s="414"/>
      <c r="V1013" s="414"/>
      <c r="W1013" s="596"/>
      <c r="X1013" s="406">
        <f t="shared" si="210"/>
        <v>0</v>
      </c>
    </row>
    <row r="1014" spans="1:24" ht="32.25" thickBot="1">
      <c r="A1014" s="336">
        <v>85</v>
      </c>
      <c r="B1014" s="177"/>
      <c r="C1014" s="207">
        <f>C1013+1</f>
        <v>552</v>
      </c>
      <c r="D1014" s="640" t="s">
        <v>795</v>
      </c>
      <c r="E1014" s="625"/>
      <c r="F1014" s="627"/>
      <c r="G1014" s="318"/>
      <c r="H1014" s="318"/>
      <c r="I1014" s="856">
        <f t="shared" si="212"/>
        <v>0</v>
      </c>
      <c r="J1014" s="316">
        <f t="shared" si="209"/>
      </c>
      <c r="K1014" s="317"/>
      <c r="L1014" s="594"/>
      <c r="M1014" s="327"/>
      <c r="N1014" s="408">
        <f t="shared" si="213"/>
        <v>0</v>
      </c>
      <c r="O1014" s="595">
        <f t="shared" si="211"/>
        <v>0</v>
      </c>
      <c r="P1014" s="317"/>
      <c r="Q1014" s="409"/>
      <c r="R1014" s="414"/>
      <c r="S1014" s="414"/>
      <c r="T1014" s="414"/>
      <c r="U1014" s="414"/>
      <c r="V1014" s="414"/>
      <c r="W1014" s="596"/>
      <c r="X1014" s="406">
        <f t="shared" si="210"/>
        <v>0</v>
      </c>
    </row>
    <row r="1015" spans="1:24" ht="18.75" thickBot="1">
      <c r="A1015" s="336">
        <v>90</v>
      </c>
      <c r="B1015" s="177"/>
      <c r="C1015" s="207">
        <v>560</v>
      </c>
      <c r="D1015" s="641" t="s">
        <v>796</v>
      </c>
      <c r="E1015" s="625">
        <v>860</v>
      </c>
      <c r="F1015" s="627">
        <v>0</v>
      </c>
      <c r="G1015" s="318">
        <v>860</v>
      </c>
      <c r="H1015" s="318">
        <v>0</v>
      </c>
      <c r="I1015" s="856">
        <f t="shared" si="212"/>
        <v>860</v>
      </c>
      <c r="J1015" s="316">
        <f t="shared" si="209"/>
        <v>1</v>
      </c>
      <c r="K1015" s="317"/>
      <c r="L1015" s="594"/>
      <c r="M1015" s="327"/>
      <c r="N1015" s="408">
        <f t="shared" si="213"/>
        <v>860</v>
      </c>
      <c r="O1015" s="595">
        <f t="shared" si="211"/>
        <v>-860</v>
      </c>
      <c r="P1015" s="317"/>
      <c r="Q1015" s="409"/>
      <c r="R1015" s="414"/>
      <c r="S1015" s="414"/>
      <c r="T1015" s="414"/>
      <c r="U1015" s="414"/>
      <c r="V1015" s="414"/>
      <c r="W1015" s="596"/>
      <c r="X1015" s="406">
        <f t="shared" si="210"/>
        <v>0</v>
      </c>
    </row>
    <row r="1016" spans="1:24" ht="32.25" thickBot="1">
      <c r="A1016" s="335">
        <v>115</v>
      </c>
      <c r="B1016" s="177"/>
      <c r="C1016" s="207">
        <v>580</v>
      </c>
      <c r="D1016" s="640" t="s">
        <v>797</v>
      </c>
      <c r="E1016" s="625">
        <v>418</v>
      </c>
      <c r="F1016" s="627">
        <v>0</v>
      </c>
      <c r="G1016" s="318">
        <v>418</v>
      </c>
      <c r="H1016" s="318">
        <v>0</v>
      </c>
      <c r="I1016" s="856">
        <f t="shared" si="212"/>
        <v>418</v>
      </c>
      <c r="J1016" s="316">
        <f t="shared" si="209"/>
        <v>1</v>
      </c>
      <c r="K1016" s="317"/>
      <c r="L1016" s="594"/>
      <c r="M1016" s="327"/>
      <c r="N1016" s="408">
        <f t="shared" si="213"/>
        <v>418</v>
      </c>
      <c r="O1016" s="595">
        <f t="shared" si="211"/>
        <v>-418</v>
      </c>
      <c r="P1016" s="317"/>
      <c r="Q1016" s="409"/>
      <c r="R1016" s="414"/>
      <c r="S1016" s="414"/>
      <c r="T1016" s="414"/>
      <c r="U1016" s="414"/>
      <c r="V1016" s="414"/>
      <c r="W1016" s="596"/>
      <c r="X1016" s="406">
        <f t="shared" si="210"/>
        <v>0</v>
      </c>
    </row>
    <row r="1017" spans="1:24" ht="32.25" thickBot="1">
      <c r="A1017" s="335">
        <v>125</v>
      </c>
      <c r="B1017" s="177"/>
      <c r="C1017" s="208">
        <v>590</v>
      </c>
      <c r="D1017" s="642" t="s">
        <v>798</v>
      </c>
      <c r="E1017" s="625"/>
      <c r="F1017" s="627"/>
      <c r="G1017" s="318"/>
      <c r="H1017" s="318"/>
      <c r="I1017" s="856">
        <f t="shared" si="212"/>
        <v>0</v>
      </c>
      <c r="J1017" s="316">
        <f t="shared" si="209"/>
      </c>
      <c r="K1017" s="317"/>
      <c r="L1017" s="594"/>
      <c r="M1017" s="327"/>
      <c r="N1017" s="408">
        <f t="shared" si="213"/>
        <v>0</v>
      </c>
      <c r="O1017" s="595">
        <f t="shared" si="211"/>
        <v>0</v>
      </c>
      <c r="P1017" s="317"/>
      <c r="Q1017" s="409"/>
      <c r="R1017" s="414"/>
      <c r="S1017" s="414"/>
      <c r="T1017" s="414"/>
      <c r="U1017" s="414"/>
      <c r="V1017" s="414"/>
      <c r="W1017" s="596"/>
      <c r="X1017" s="406">
        <f t="shared" si="210"/>
        <v>0</v>
      </c>
    </row>
    <row r="1018" spans="1:24" ht="18.75" thickBot="1">
      <c r="A1018" s="336">
        <v>130</v>
      </c>
      <c r="B1018" s="173">
        <v>800</v>
      </c>
      <c r="C1018" s="1058" t="s">
        <v>204</v>
      </c>
      <c r="D1018" s="1058"/>
      <c r="E1018" s="628"/>
      <c r="F1018" s="631"/>
      <c r="G1018" s="331"/>
      <c r="H1018" s="331"/>
      <c r="I1018" s="856">
        <f t="shared" si="212"/>
        <v>0</v>
      </c>
      <c r="J1018" s="316">
        <f t="shared" si="209"/>
      </c>
      <c r="K1018" s="317"/>
      <c r="L1018" s="601"/>
      <c r="M1018" s="329"/>
      <c r="N1018" s="408">
        <f t="shared" si="213"/>
        <v>0</v>
      </c>
      <c r="O1018" s="595">
        <f t="shared" si="211"/>
        <v>0</v>
      </c>
      <c r="P1018" s="317"/>
      <c r="Q1018" s="413"/>
      <c r="R1018" s="428"/>
      <c r="S1018" s="414"/>
      <c r="T1018" s="414"/>
      <c r="U1018" s="428"/>
      <c r="V1018" s="414"/>
      <c r="W1018" s="596"/>
      <c r="X1018" s="406">
        <f t="shared" si="210"/>
        <v>0</v>
      </c>
    </row>
    <row r="1019" spans="1:24" ht="18.75" thickBot="1">
      <c r="A1019" s="336">
        <v>135</v>
      </c>
      <c r="B1019" s="173">
        <v>1000</v>
      </c>
      <c r="C1019" s="1059" t="s">
        <v>800</v>
      </c>
      <c r="D1019" s="1059"/>
      <c r="E1019" s="645">
        <f>SUM(E1020:E1037)</f>
        <v>6264</v>
      </c>
      <c r="F1019" s="410">
        <f>SUM(F1020:F1037)</f>
        <v>0</v>
      </c>
      <c r="G1019" s="325">
        <f>SUM(G1020:G1037)</f>
        <v>5733</v>
      </c>
      <c r="H1019" s="325">
        <f>SUM(H1020:H1037)</f>
        <v>0</v>
      </c>
      <c r="I1019" s="856">
        <f t="shared" si="212"/>
        <v>5733</v>
      </c>
      <c r="J1019" s="316">
        <f t="shared" si="209"/>
        <v>1</v>
      </c>
      <c r="K1019" s="317"/>
      <c r="L1019" s="411">
        <f>SUM(L1020:L1037)</f>
        <v>0</v>
      </c>
      <c r="M1019" s="412">
        <f>SUM(M1020:M1037)</f>
        <v>0</v>
      </c>
      <c r="N1019" s="597">
        <f>SUM(N1020:N1037)</f>
        <v>5733</v>
      </c>
      <c r="O1019" s="598">
        <f>SUM(O1020:O1037)</f>
        <v>-5733</v>
      </c>
      <c r="P1019" s="317"/>
      <c r="Q1019" s="411">
        <f aca="true" t="shared" si="214" ref="Q1019:W1019">SUM(Q1020:Q1037)</f>
        <v>0</v>
      </c>
      <c r="R1019" s="412">
        <f t="shared" si="214"/>
        <v>0</v>
      </c>
      <c r="S1019" s="412">
        <f t="shared" si="214"/>
        <v>5733</v>
      </c>
      <c r="T1019" s="412">
        <f t="shared" si="214"/>
        <v>-5733</v>
      </c>
      <c r="U1019" s="412">
        <f t="shared" si="214"/>
        <v>0</v>
      </c>
      <c r="V1019" s="412">
        <f t="shared" si="214"/>
        <v>0</v>
      </c>
      <c r="W1019" s="598">
        <f t="shared" si="214"/>
        <v>0</v>
      </c>
      <c r="X1019" s="406">
        <f t="shared" si="210"/>
        <v>-5733</v>
      </c>
    </row>
    <row r="1020" spans="1:24" ht="36" customHeight="1" thickBot="1">
      <c r="A1020" s="336">
        <v>140</v>
      </c>
      <c r="B1020" s="169"/>
      <c r="C1020" s="180">
        <v>1011</v>
      </c>
      <c r="D1020" s="209" t="s">
        <v>801</v>
      </c>
      <c r="E1020" s="625"/>
      <c r="F1020" s="627"/>
      <c r="G1020" s="318"/>
      <c r="H1020" s="318"/>
      <c r="I1020" s="856">
        <f t="shared" si="212"/>
        <v>0</v>
      </c>
      <c r="J1020" s="316">
        <f t="shared" si="209"/>
      </c>
      <c r="K1020" s="317"/>
      <c r="L1020" s="594"/>
      <c r="M1020" s="327"/>
      <c r="N1020" s="408">
        <f aca="true" t="shared" si="215" ref="N1020:N1037">I1020</f>
        <v>0</v>
      </c>
      <c r="O1020" s="595">
        <f t="shared" si="211"/>
        <v>0</v>
      </c>
      <c r="P1020" s="317"/>
      <c r="Q1020" s="594"/>
      <c r="R1020" s="327"/>
      <c r="S1020" s="602">
        <f aca="true" t="shared" si="216" ref="S1020:S1027">+IF(+(L1020+M1020)&gt;=I1020,+M1020,+(+I1020-L1020))</f>
        <v>0</v>
      </c>
      <c r="T1020" s="408">
        <f>Q1020+R1020-S1020</f>
        <v>0</v>
      </c>
      <c r="U1020" s="327"/>
      <c r="V1020" s="327"/>
      <c r="W1020" s="328"/>
      <c r="X1020" s="406">
        <f t="shared" si="210"/>
        <v>0</v>
      </c>
    </row>
    <row r="1021" spans="1:24" ht="18.75" thickBot="1">
      <c r="A1021" s="336">
        <v>145</v>
      </c>
      <c r="B1021" s="169"/>
      <c r="C1021" s="170">
        <v>1012</v>
      </c>
      <c r="D1021" s="181" t="s">
        <v>802</v>
      </c>
      <c r="E1021" s="625"/>
      <c r="F1021" s="627"/>
      <c r="G1021" s="318"/>
      <c r="H1021" s="318"/>
      <c r="I1021" s="856">
        <f t="shared" si="212"/>
        <v>0</v>
      </c>
      <c r="J1021" s="316">
        <f t="shared" si="209"/>
      </c>
      <c r="K1021" s="317"/>
      <c r="L1021" s="594"/>
      <c r="M1021" s="327"/>
      <c r="N1021" s="408">
        <f t="shared" si="215"/>
        <v>0</v>
      </c>
      <c r="O1021" s="595">
        <f t="shared" si="211"/>
        <v>0</v>
      </c>
      <c r="P1021" s="317"/>
      <c r="Q1021" s="594"/>
      <c r="R1021" s="327"/>
      <c r="S1021" s="602">
        <f t="shared" si="216"/>
        <v>0</v>
      </c>
      <c r="T1021" s="408">
        <f aca="true" t="shared" si="217" ref="T1021:T1027">Q1021+R1021-S1021</f>
        <v>0</v>
      </c>
      <c r="U1021" s="327"/>
      <c r="V1021" s="327"/>
      <c r="W1021" s="328"/>
      <c r="X1021" s="406">
        <f t="shared" si="210"/>
        <v>0</v>
      </c>
    </row>
    <row r="1022" spans="1:24" ht="18.75" thickBot="1">
      <c r="A1022" s="336">
        <v>150</v>
      </c>
      <c r="B1022" s="169"/>
      <c r="C1022" s="170">
        <v>1013</v>
      </c>
      <c r="D1022" s="181" t="s">
        <v>803</v>
      </c>
      <c r="E1022" s="625">
        <v>454</v>
      </c>
      <c r="F1022" s="627">
        <v>0</v>
      </c>
      <c r="G1022" s="318">
        <v>454</v>
      </c>
      <c r="H1022" s="318">
        <v>0</v>
      </c>
      <c r="I1022" s="856">
        <f t="shared" si="212"/>
        <v>454</v>
      </c>
      <c r="J1022" s="316">
        <f t="shared" si="209"/>
        <v>1</v>
      </c>
      <c r="K1022" s="317"/>
      <c r="L1022" s="594"/>
      <c r="M1022" s="327"/>
      <c r="N1022" s="408">
        <f t="shared" si="215"/>
        <v>454</v>
      </c>
      <c r="O1022" s="595">
        <f t="shared" si="211"/>
        <v>-454</v>
      </c>
      <c r="P1022" s="317"/>
      <c r="Q1022" s="594"/>
      <c r="R1022" s="327"/>
      <c r="S1022" s="602">
        <f t="shared" si="216"/>
        <v>454</v>
      </c>
      <c r="T1022" s="408">
        <f t="shared" si="217"/>
        <v>-454</v>
      </c>
      <c r="U1022" s="327"/>
      <c r="V1022" s="327"/>
      <c r="W1022" s="328"/>
      <c r="X1022" s="406">
        <f t="shared" si="210"/>
        <v>-454</v>
      </c>
    </row>
    <row r="1023" spans="1:24" ht="18.75" thickBot="1">
      <c r="A1023" s="336">
        <v>155</v>
      </c>
      <c r="B1023" s="169"/>
      <c r="C1023" s="170">
        <v>1014</v>
      </c>
      <c r="D1023" s="181" t="s">
        <v>804</v>
      </c>
      <c r="E1023" s="625"/>
      <c r="F1023" s="627"/>
      <c r="G1023" s="318"/>
      <c r="H1023" s="318"/>
      <c r="I1023" s="856">
        <f t="shared" si="212"/>
        <v>0</v>
      </c>
      <c r="J1023" s="316">
        <f t="shared" si="209"/>
      </c>
      <c r="K1023" s="317"/>
      <c r="L1023" s="594"/>
      <c r="M1023" s="327"/>
      <c r="N1023" s="408">
        <f t="shared" si="215"/>
        <v>0</v>
      </c>
      <c r="O1023" s="595">
        <f t="shared" si="211"/>
        <v>0</v>
      </c>
      <c r="P1023" s="317"/>
      <c r="Q1023" s="594"/>
      <c r="R1023" s="327"/>
      <c r="S1023" s="602">
        <f t="shared" si="216"/>
        <v>0</v>
      </c>
      <c r="T1023" s="408">
        <f t="shared" si="217"/>
        <v>0</v>
      </c>
      <c r="U1023" s="327"/>
      <c r="V1023" s="327"/>
      <c r="W1023" s="328"/>
      <c r="X1023" s="406">
        <f t="shared" si="210"/>
        <v>0</v>
      </c>
    </row>
    <row r="1024" spans="1:24" ht="18.75" thickBot="1">
      <c r="A1024" s="336">
        <v>160</v>
      </c>
      <c r="B1024" s="169"/>
      <c r="C1024" s="170">
        <v>1015</v>
      </c>
      <c r="D1024" s="181" t="s">
        <v>805</v>
      </c>
      <c r="E1024" s="625">
        <v>5127</v>
      </c>
      <c r="F1024" s="627">
        <v>0</v>
      </c>
      <c r="G1024" s="318">
        <v>5127</v>
      </c>
      <c r="H1024" s="318">
        <v>0</v>
      </c>
      <c r="I1024" s="856">
        <f t="shared" si="212"/>
        <v>5127</v>
      </c>
      <c r="J1024" s="316">
        <f t="shared" si="209"/>
        <v>1</v>
      </c>
      <c r="K1024" s="317"/>
      <c r="L1024" s="594"/>
      <c r="M1024" s="327"/>
      <c r="N1024" s="408">
        <f t="shared" si="215"/>
        <v>5127</v>
      </c>
      <c r="O1024" s="595">
        <f t="shared" si="211"/>
        <v>-5127</v>
      </c>
      <c r="P1024" s="317"/>
      <c r="Q1024" s="594"/>
      <c r="R1024" s="327"/>
      <c r="S1024" s="602">
        <f t="shared" si="216"/>
        <v>5127</v>
      </c>
      <c r="T1024" s="408">
        <f t="shared" si="217"/>
        <v>-5127</v>
      </c>
      <c r="U1024" s="327"/>
      <c r="V1024" s="327"/>
      <c r="W1024" s="328"/>
      <c r="X1024" s="406">
        <f t="shared" si="210"/>
        <v>-5127</v>
      </c>
    </row>
    <row r="1025" spans="1:24" ht="18.75" thickBot="1">
      <c r="A1025" s="336">
        <v>165</v>
      </c>
      <c r="B1025" s="169"/>
      <c r="C1025" s="170">
        <v>1016</v>
      </c>
      <c r="D1025" s="181" t="s">
        <v>806</v>
      </c>
      <c r="E1025" s="625">
        <v>101</v>
      </c>
      <c r="F1025" s="627">
        <v>0</v>
      </c>
      <c r="G1025" s="318">
        <v>101</v>
      </c>
      <c r="H1025" s="318">
        <v>0</v>
      </c>
      <c r="I1025" s="856">
        <f t="shared" si="212"/>
        <v>101</v>
      </c>
      <c r="J1025" s="316">
        <f t="shared" si="209"/>
        <v>1</v>
      </c>
      <c r="K1025" s="317"/>
      <c r="L1025" s="594"/>
      <c r="M1025" s="327"/>
      <c r="N1025" s="408">
        <f t="shared" si="215"/>
        <v>101</v>
      </c>
      <c r="O1025" s="595">
        <f t="shared" si="211"/>
        <v>-101</v>
      </c>
      <c r="P1025" s="317"/>
      <c r="Q1025" s="594"/>
      <c r="R1025" s="327"/>
      <c r="S1025" s="602">
        <f t="shared" si="216"/>
        <v>101</v>
      </c>
      <c r="T1025" s="408">
        <f t="shared" si="217"/>
        <v>-101</v>
      </c>
      <c r="U1025" s="327"/>
      <c r="V1025" s="327"/>
      <c r="W1025" s="328"/>
      <c r="X1025" s="406">
        <f t="shared" si="210"/>
        <v>-101</v>
      </c>
    </row>
    <row r="1026" spans="1:24" ht="18.75" thickBot="1">
      <c r="A1026" s="336">
        <v>170</v>
      </c>
      <c r="B1026" s="174"/>
      <c r="C1026" s="210">
        <v>1020</v>
      </c>
      <c r="D1026" s="211" t="s">
        <v>807</v>
      </c>
      <c r="E1026" s="625">
        <v>51</v>
      </c>
      <c r="F1026" s="627">
        <v>0</v>
      </c>
      <c r="G1026" s="318">
        <v>51</v>
      </c>
      <c r="H1026" s="318">
        <v>0</v>
      </c>
      <c r="I1026" s="856">
        <f t="shared" si="212"/>
        <v>51</v>
      </c>
      <c r="J1026" s="316">
        <f t="shared" si="209"/>
        <v>1</v>
      </c>
      <c r="K1026" s="317"/>
      <c r="L1026" s="594"/>
      <c r="M1026" s="327"/>
      <c r="N1026" s="408">
        <f t="shared" si="215"/>
        <v>51</v>
      </c>
      <c r="O1026" s="595">
        <f t="shared" si="211"/>
        <v>-51</v>
      </c>
      <c r="P1026" s="317"/>
      <c r="Q1026" s="594"/>
      <c r="R1026" s="327"/>
      <c r="S1026" s="602">
        <f t="shared" si="216"/>
        <v>51</v>
      </c>
      <c r="T1026" s="408">
        <f t="shared" si="217"/>
        <v>-51</v>
      </c>
      <c r="U1026" s="327"/>
      <c r="V1026" s="327"/>
      <c r="W1026" s="328"/>
      <c r="X1026" s="406">
        <f t="shared" si="210"/>
        <v>-51</v>
      </c>
    </row>
    <row r="1027" spans="1:24" ht="18.75" thickBot="1">
      <c r="A1027" s="336">
        <v>175</v>
      </c>
      <c r="B1027" s="169"/>
      <c r="C1027" s="170">
        <v>1030</v>
      </c>
      <c r="D1027" s="181" t="s">
        <v>808</v>
      </c>
      <c r="E1027" s="625"/>
      <c r="F1027" s="627"/>
      <c r="G1027" s="318"/>
      <c r="H1027" s="318"/>
      <c r="I1027" s="856">
        <f t="shared" si="212"/>
        <v>0</v>
      </c>
      <c r="J1027" s="316">
        <f t="shared" si="209"/>
      </c>
      <c r="K1027" s="317"/>
      <c r="L1027" s="594"/>
      <c r="M1027" s="327"/>
      <c r="N1027" s="408">
        <f t="shared" si="215"/>
        <v>0</v>
      </c>
      <c r="O1027" s="595">
        <f t="shared" si="211"/>
        <v>0</v>
      </c>
      <c r="P1027" s="317"/>
      <c r="Q1027" s="594"/>
      <c r="R1027" s="327"/>
      <c r="S1027" s="602">
        <f t="shared" si="216"/>
        <v>0</v>
      </c>
      <c r="T1027" s="408">
        <f t="shared" si="217"/>
        <v>0</v>
      </c>
      <c r="U1027" s="327"/>
      <c r="V1027" s="327"/>
      <c r="W1027" s="328"/>
      <c r="X1027" s="406">
        <f t="shared" si="210"/>
        <v>0</v>
      </c>
    </row>
    <row r="1028" spans="1:24" ht="30.75" thickBot="1">
      <c r="A1028" s="336">
        <v>180</v>
      </c>
      <c r="B1028" s="169"/>
      <c r="C1028" s="212">
        <v>1040</v>
      </c>
      <c r="D1028" s="213" t="s">
        <v>809</v>
      </c>
      <c r="E1028" s="625"/>
      <c r="F1028" s="627"/>
      <c r="G1028" s="318"/>
      <c r="H1028" s="318"/>
      <c r="I1028" s="856">
        <f t="shared" si="212"/>
        <v>0</v>
      </c>
      <c r="J1028" s="316">
        <f t="shared" si="209"/>
      </c>
      <c r="K1028" s="317"/>
      <c r="L1028" s="594"/>
      <c r="M1028" s="327"/>
      <c r="N1028" s="408">
        <f t="shared" si="215"/>
        <v>0</v>
      </c>
      <c r="O1028" s="595">
        <f t="shared" si="211"/>
        <v>0</v>
      </c>
      <c r="P1028" s="317"/>
      <c r="Q1028" s="409"/>
      <c r="R1028" s="414"/>
      <c r="S1028" s="414"/>
      <c r="T1028" s="414"/>
      <c r="U1028" s="414"/>
      <c r="V1028" s="414"/>
      <c r="W1028" s="596"/>
      <c r="X1028" s="406">
        <f t="shared" si="210"/>
        <v>0</v>
      </c>
    </row>
    <row r="1029" spans="1:24" ht="18.75" thickBot="1">
      <c r="A1029" s="336">
        <v>185</v>
      </c>
      <c r="B1029" s="169"/>
      <c r="C1029" s="210">
        <v>1051</v>
      </c>
      <c r="D1029" s="214" t="s">
        <v>810</v>
      </c>
      <c r="E1029" s="625"/>
      <c r="F1029" s="627"/>
      <c r="G1029" s="318"/>
      <c r="H1029" s="318"/>
      <c r="I1029" s="856">
        <f t="shared" si="212"/>
        <v>0</v>
      </c>
      <c r="J1029" s="316">
        <f t="shared" si="209"/>
      </c>
      <c r="K1029" s="317"/>
      <c r="L1029" s="594"/>
      <c r="M1029" s="327"/>
      <c r="N1029" s="408">
        <f t="shared" si="215"/>
        <v>0</v>
      </c>
      <c r="O1029" s="595">
        <f t="shared" si="211"/>
        <v>0</v>
      </c>
      <c r="P1029" s="317"/>
      <c r="Q1029" s="409"/>
      <c r="R1029" s="414"/>
      <c r="S1029" s="414"/>
      <c r="T1029" s="414"/>
      <c r="U1029" s="414"/>
      <c r="V1029" s="414"/>
      <c r="W1029" s="596"/>
      <c r="X1029" s="406">
        <f t="shared" si="210"/>
        <v>0</v>
      </c>
    </row>
    <row r="1030" spans="1:24" ht="18.75" thickBot="1">
      <c r="A1030" s="336">
        <v>190</v>
      </c>
      <c r="B1030" s="169"/>
      <c r="C1030" s="170">
        <v>1052</v>
      </c>
      <c r="D1030" s="181" t="s">
        <v>811</v>
      </c>
      <c r="E1030" s="625"/>
      <c r="F1030" s="627"/>
      <c r="G1030" s="318"/>
      <c r="H1030" s="318"/>
      <c r="I1030" s="856">
        <f t="shared" si="212"/>
        <v>0</v>
      </c>
      <c r="J1030" s="316">
        <f t="shared" si="209"/>
      </c>
      <c r="K1030" s="317"/>
      <c r="L1030" s="594"/>
      <c r="M1030" s="327"/>
      <c r="N1030" s="408">
        <f t="shared" si="215"/>
        <v>0</v>
      </c>
      <c r="O1030" s="595">
        <f t="shared" si="211"/>
        <v>0</v>
      </c>
      <c r="P1030" s="317"/>
      <c r="Q1030" s="409"/>
      <c r="R1030" s="414"/>
      <c r="S1030" s="414"/>
      <c r="T1030" s="414"/>
      <c r="U1030" s="414"/>
      <c r="V1030" s="414"/>
      <c r="W1030" s="596"/>
      <c r="X1030" s="406">
        <f t="shared" si="210"/>
        <v>0</v>
      </c>
    </row>
    <row r="1031" spans="1:24" ht="32.25" thickBot="1">
      <c r="A1031" s="336">
        <v>195</v>
      </c>
      <c r="B1031" s="169"/>
      <c r="C1031" s="215">
        <v>1053</v>
      </c>
      <c r="D1031" s="216" t="s">
        <v>812</v>
      </c>
      <c r="E1031" s="625"/>
      <c r="F1031" s="627"/>
      <c r="G1031" s="318"/>
      <c r="H1031" s="318"/>
      <c r="I1031" s="856">
        <f t="shared" si="212"/>
        <v>0</v>
      </c>
      <c r="J1031" s="316">
        <f t="shared" si="209"/>
      </c>
      <c r="K1031" s="317"/>
      <c r="L1031" s="594"/>
      <c r="M1031" s="327"/>
      <c r="N1031" s="408">
        <f t="shared" si="215"/>
        <v>0</v>
      </c>
      <c r="O1031" s="595">
        <f t="shared" si="211"/>
        <v>0</v>
      </c>
      <c r="P1031" s="317"/>
      <c r="Q1031" s="409"/>
      <c r="R1031" s="414"/>
      <c r="S1031" s="414"/>
      <c r="T1031" s="414"/>
      <c r="U1031" s="414"/>
      <c r="V1031" s="414"/>
      <c r="W1031" s="596"/>
      <c r="X1031" s="406">
        <f t="shared" si="210"/>
        <v>0</v>
      </c>
    </row>
    <row r="1032" spans="1:24" ht="18.75" thickBot="1">
      <c r="A1032" s="336">
        <v>200</v>
      </c>
      <c r="B1032" s="169"/>
      <c r="C1032" s="170">
        <v>1062</v>
      </c>
      <c r="D1032" s="172" t="s">
        <v>813</v>
      </c>
      <c r="E1032" s="625"/>
      <c r="F1032" s="627"/>
      <c r="G1032" s="318"/>
      <c r="H1032" s="318"/>
      <c r="I1032" s="856">
        <f t="shared" si="212"/>
        <v>0</v>
      </c>
      <c r="J1032" s="316">
        <f t="shared" si="209"/>
      </c>
      <c r="K1032" s="317"/>
      <c r="L1032" s="594"/>
      <c r="M1032" s="327"/>
      <c r="N1032" s="408">
        <f t="shared" si="215"/>
        <v>0</v>
      </c>
      <c r="O1032" s="595">
        <f t="shared" si="211"/>
        <v>0</v>
      </c>
      <c r="P1032" s="317"/>
      <c r="Q1032" s="594"/>
      <c r="R1032" s="327"/>
      <c r="S1032" s="602">
        <f>+IF(+(L1032+M1032)&gt;=I1032,+M1032,+(+I1032-L1032))</f>
        <v>0</v>
      </c>
      <c r="T1032" s="408">
        <f>Q1032+R1032-S1032</f>
        <v>0</v>
      </c>
      <c r="U1032" s="327"/>
      <c r="V1032" s="327"/>
      <c r="W1032" s="328"/>
      <c r="X1032" s="406">
        <f t="shared" si="210"/>
        <v>0</v>
      </c>
    </row>
    <row r="1033" spans="1:24" ht="18.75" thickBot="1">
      <c r="A1033" s="336">
        <v>205</v>
      </c>
      <c r="B1033" s="169"/>
      <c r="C1033" s="170">
        <v>1063</v>
      </c>
      <c r="D1033" s="172" t="s">
        <v>814</v>
      </c>
      <c r="E1033" s="625"/>
      <c r="F1033" s="627"/>
      <c r="G1033" s="318"/>
      <c r="H1033" s="318"/>
      <c r="I1033" s="856">
        <f t="shared" si="212"/>
        <v>0</v>
      </c>
      <c r="J1033" s="316">
        <f t="shared" si="209"/>
      </c>
      <c r="K1033" s="317"/>
      <c r="L1033" s="594"/>
      <c r="M1033" s="327"/>
      <c r="N1033" s="408">
        <f t="shared" si="215"/>
        <v>0</v>
      </c>
      <c r="O1033" s="595">
        <f t="shared" si="211"/>
        <v>0</v>
      </c>
      <c r="P1033" s="317"/>
      <c r="Q1033" s="409"/>
      <c r="R1033" s="414"/>
      <c r="S1033" s="414"/>
      <c r="T1033" s="414"/>
      <c r="U1033" s="414"/>
      <c r="V1033" s="414"/>
      <c r="W1033" s="596"/>
      <c r="X1033" s="406">
        <f t="shared" si="210"/>
        <v>0</v>
      </c>
    </row>
    <row r="1034" spans="1:24" ht="18.75" thickBot="1">
      <c r="A1034" s="336">
        <v>210</v>
      </c>
      <c r="B1034" s="169"/>
      <c r="C1034" s="215">
        <v>1069</v>
      </c>
      <c r="D1034" s="217" t="s">
        <v>815</v>
      </c>
      <c r="E1034" s="625"/>
      <c r="F1034" s="627"/>
      <c r="G1034" s="318"/>
      <c r="H1034" s="318"/>
      <c r="I1034" s="856">
        <f t="shared" si="212"/>
        <v>0</v>
      </c>
      <c r="J1034" s="316">
        <f t="shared" si="209"/>
      </c>
      <c r="K1034" s="317"/>
      <c r="L1034" s="594"/>
      <c r="M1034" s="327"/>
      <c r="N1034" s="408">
        <f t="shared" si="215"/>
        <v>0</v>
      </c>
      <c r="O1034" s="595">
        <f t="shared" si="211"/>
        <v>0</v>
      </c>
      <c r="P1034" s="317"/>
      <c r="Q1034" s="594"/>
      <c r="R1034" s="327"/>
      <c r="S1034" s="602">
        <f>+IF(+(L1034+M1034)&gt;=I1034,+M1034,+(+I1034-L1034))</f>
        <v>0</v>
      </c>
      <c r="T1034" s="408">
        <f>Q1034+R1034-S1034</f>
        <v>0</v>
      </c>
      <c r="U1034" s="327"/>
      <c r="V1034" s="327"/>
      <c r="W1034" s="328"/>
      <c r="X1034" s="406">
        <f t="shared" si="210"/>
        <v>0</v>
      </c>
    </row>
    <row r="1035" spans="1:24" ht="30.75" thickBot="1">
      <c r="A1035" s="336">
        <v>215</v>
      </c>
      <c r="B1035" s="174"/>
      <c r="C1035" s="170">
        <v>1091</v>
      </c>
      <c r="D1035" s="181" t="s">
        <v>816</v>
      </c>
      <c r="E1035" s="625"/>
      <c r="F1035" s="627"/>
      <c r="G1035" s="318"/>
      <c r="H1035" s="318"/>
      <c r="I1035" s="856">
        <f t="shared" si="212"/>
        <v>0</v>
      </c>
      <c r="J1035" s="316">
        <f t="shared" si="209"/>
      </c>
      <c r="K1035" s="317"/>
      <c r="L1035" s="594"/>
      <c r="M1035" s="327"/>
      <c r="N1035" s="408">
        <f t="shared" si="215"/>
        <v>0</v>
      </c>
      <c r="O1035" s="595">
        <f t="shared" si="211"/>
        <v>0</v>
      </c>
      <c r="P1035" s="317"/>
      <c r="Q1035" s="594"/>
      <c r="R1035" s="327"/>
      <c r="S1035" s="602">
        <f>+IF(+(L1035+M1035)&gt;=I1035,+M1035,+(+I1035-L1035))</f>
        <v>0</v>
      </c>
      <c r="T1035" s="408">
        <f>Q1035+R1035-S1035</f>
        <v>0</v>
      </c>
      <c r="U1035" s="327"/>
      <c r="V1035" s="327"/>
      <c r="W1035" s="328"/>
      <c r="X1035" s="406">
        <f t="shared" si="210"/>
        <v>0</v>
      </c>
    </row>
    <row r="1036" spans="1:24" ht="30.75" thickBot="1">
      <c r="A1036" s="335">
        <v>220</v>
      </c>
      <c r="B1036" s="169"/>
      <c r="C1036" s="170">
        <v>1092</v>
      </c>
      <c r="D1036" s="181" t="s">
        <v>817</v>
      </c>
      <c r="E1036" s="625"/>
      <c r="F1036" s="627"/>
      <c r="G1036" s="318"/>
      <c r="H1036" s="318"/>
      <c r="I1036" s="856">
        <f t="shared" si="212"/>
        <v>0</v>
      </c>
      <c r="J1036" s="316">
        <f t="shared" si="209"/>
      </c>
      <c r="K1036" s="317"/>
      <c r="L1036" s="594"/>
      <c r="M1036" s="327"/>
      <c r="N1036" s="408">
        <f t="shared" si="215"/>
        <v>0</v>
      </c>
      <c r="O1036" s="595">
        <f t="shared" si="211"/>
        <v>0</v>
      </c>
      <c r="P1036" s="317"/>
      <c r="Q1036" s="409"/>
      <c r="R1036" s="414"/>
      <c r="S1036" s="414"/>
      <c r="T1036" s="414"/>
      <c r="U1036" s="414"/>
      <c r="V1036" s="414"/>
      <c r="W1036" s="596"/>
      <c r="X1036" s="406">
        <f t="shared" si="210"/>
        <v>0</v>
      </c>
    </row>
    <row r="1037" spans="1:24" ht="30.75" thickBot="1">
      <c r="A1037" s="336">
        <v>225</v>
      </c>
      <c r="B1037" s="169"/>
      <c r="C1037" s="176">
        <v>1098</v>
      </c>
      <c r="D1037" s="182" t="s">
        <v>818</v>
      </c>
      <c r="E1037" s="625">
        <v>531</v>
      </c>
      <c r="F1037" s="627">
        <v>0</v>
      </c>
      <c r="G1037" s="318">
        <v>0</v>
      </c>
      <c r="H1037" s="318">
        <v>0</v>
      </c>
      <c r="I1037" s="856">
        <f t="shared" si="212"/>
        <v>0</v>
      </c>
      <c r="J1037" s="316">
        <f t="shared" si="209"/>
        <v>1</v>
      </c>
      <c r="K1037" s="317"/>
      <c r="L1037" s="594"/>
      <c r="M1037" s="327"/>
      <c r="N1037" s="408">
        <f t="shared" si="215"/>
        <v>0</v>
      </c>
      <c r="O1037" s="595">
        <f t="shared" si="211"/>
        <v>0</v>
      </c>
      <c r="P1037" s="317"/>
      <c r="Q1037" s="594"/>
      <c r="R1037" s="327"/>
      <c r="S1037" s="602">
        <f>+IF(+(L1037+M1037)&gt;=I1037,+M1037,+(+I1037-L1037))</f>
        <v>0</v>
      </c>
      <c r="T1037" s="408">
        <f>Q1037+R1037-S1037</f>
        <v>0</v>
      </c>
      <c r="U1037" s="327"/>
      <c r="V1037" s="327"/>
      <c r="W1037" s="328"/>
      <c r="X1037" s="406">
        <f t="shared" si="210"/>
        <v>0</v>
      </c>
    </row>
    <row r="1038" spans="1:24" ht="18.75" thickBot="1">
      <c r="A1038" s="336">
        <v>230</v>
      </c>
      <c r="B1038" s="173">
        <v>2100</v>
      </c>
      <c r="C1038" s="1043" t="s">
        <v>267</v>
      </c>
      <c r="D1038" s="1043"/>
      <c r="E1038" s="645">
        <f>SUM(E1039:E1043)</f>
        <v>0</v>
      </c>
      <c r="F1038" s="410">
        <f>SUM(F1039:F1043)</f>
        <v>0</v>
      </c>
      <c r="G1038" s="325">
        <f>SUM(G1039:G1043)</f>
        <v>0</v>
      </c>
      <c r="H1038" s="325">
        <f>SUM(H1039:H1043)</f>
        <v>0</v>
      </c>
      <c r="I1038" s="325">
        <f>SUM(I1039:I1043)</f>
        <v>0</v>
      </c>
      <c r="J1038" s="316">
        <f t="shared" si="209"/>
      </c>
      <c r="K1038" s="317"/>
      <c r="L1038" s="411">
        <f>SUM(L1039:L1043)</f>
        <v>0</v>
      </c>
      <c r="M1038" s="412">
        <f>SUM(M1039:M1043)</f>
        <v>0</v>
      </c>
      <c r="N1038" s="597">
        <f>SUM(N1039:N1043)</f>
        <v>0</v>
      </c>
      <c r="O1038" s="598">
        <f>SUM(O1039:O1043)</f>
        <v>0</v>
      </c>
      <c r="P1038" s="317"/>
      <c r="Q1038" s="413"/>
      <c r="R1038" s="428"/>
      <c r="S1038" s="428"/>
      <c r="T1038" s="428"/>
      <c r="U1038" s="428"/>
      <c r="V1038" s="428"/>
      <c r="W1038" s="599"/>
      <c r="X1038" s="406">
        <f t="shared" si="210"/>
        <v>0</v>
      </c>
    </row>
    <row r="1039" spans="1:24" ht="18.75" thickBot="1">
      <c r="A1039" s="336">
        <v>235</v>
      </c>
      <c r="B1039" s="169"/>
      <c r="C1039" s="180">
        <v>2110</v>
      </c>
      <c r="D1039" s="183" t="s">
        <v>819</v>
      </c>
      <c r="E1039" s="625"/>
      <c r="F1039" s="627"/>
      <c r="G1039" s="318"/>
      <c r="H1039" s="318"/>
      <c r="I1039" s="856">
        <f t="shared" si="212"/>
        <v>0</v>
      </c>
      <c r="J1039" s="316">
        <f t="shared" si="209"/>
      </c>
      <c r="K1039" s="317"/>
      <c r="L1039" s="594"/>
      <c r="M1039" s="327"/>
      <c r="N1039" s="408">
        <f>I1039</f>
        <v>0</v>
      </c>
      <c r="O1039" s="595">
        <f t="shared" si="211"/>
        <v>0</v>
      </c>
      <c r="P1039" s="317"/>
      <c r="Q1039" s="409"/>
      <c r="R1039" s="414"/>
      <c r="S1039" s="414"/>
      <c r="T1039" s="414"/>
      <c r="U1039" s="414"/>
      <c r="V1039" s="414"/>
      <c r="W1039" s="596"/>
      <c r="X1039" s="406">
        <f t="shared" si="210"/>
        <v>0</v>
      </c>
    </row>
    <row r="1040" spans="1:24" ht="18.75" thickBot="1">
      <c r="A1040" s="336">
        <v>240</v>
      </c>
      <c r="B1040" s="218"/>
      <c r="C1040" s="170">
        <v>2120</v>
      </c>
      <c r="D1040" s="205" t="s">
        <v>820</v>
      </c>
      <c r="E1040" s="625"/>
      <c r="F1040" s="627"/>
      <c r="G1040" s="318"/>
      <c r="H1040" s="318"/>
      <c r="I1040" s="856">
        <f t="shared" si="212"/>
        <v>0</v>
      </c>
      <c r="J1040" s="316">
        <f t="shared" si="209"/>
      </c>
      <c r="K1040" s="317"/>
      <c r="L1040" s="594"/>
      <c r="M1040" s="327"/>
      <c r="N1040" s="408">
        <f>I1040</f>
        <v>0</v>
      </c>
      <c r="O1040" s="595">
        <f t="shared" si="211"/>
        <v>0</v>
      </c>
      <c r="P1040" s="317"/>
      <c r="Q1040" s="409"/>
      <c r="R1040" s="414"/>
      <c r="S1040" s="414"/>
      <c r="T1040" s="414"/>
      <c r="U1040" s="414"/>
      <c r="V1040" s="414"/>
      <c r="W1040" s="596"/>
      <c r="X1040" s="406">
        <f t="shared" si="210"/>
        <v>0</v>
      </c>
    </row>
    <row r="1041" spans="1:24" ht="18.75" thickBot="1">
      <c r="A1041" s="336">
        <v>245</v>
      </c>
      <c r="B1041" s="218"/>
      <c r="C1041" s="170">
        <v>2125</v>
      </c>
      <c r="D1041" s="199" t="s">
        <v>205</v>
      </c>
      <c r="E1041" s="625"/>
      <c r="F1041" s="627"/>
      <c r="G1041" s="318"/>
      <c r="H1041" s="318"/>
      <c r="I1041" s="856">
        <f t="shared" si="212"/>
        <v>0</v>
      </c>
      <c r="J1041" s="316">
        <f t="shared" si="209"/>
      </c>
      <c r="K1041" s="317"/>
      <c r="L1041" s="594"/>
      <c r="M1041" s="327"/>
      <c r="N1041" s="408">
        <f>I1041</f>
        <v>0</v>
      </c>
      <c r="O1041" s="595">
        <f t="shared" si="211"/>
        <v>0</v>
      </c>
      <c r="P1041" s="317"/>
      <c r="Q1041" s="409"/>
      <c r="R1041" s="414"/>
      <c r="S1041" s="414"/>
      <c r="T1041" s="414"/>
      <c r="U1041" s="414"/>
      <c r="V1041" s="414"/>
      <c r="W1041" s="596"/>
      <c r="X1041" s="406">
        <f t="shared" si="210"/>
        <v>0</v>
      </c>
    </row>
    <row r="1042" spans="1:24" ht="32.25" thickBot="1">
      <c r="A1042" s="335">
        <v>250</v>
      </c>
      <c r="B1042" s="177"/>
      <c r="C1042" s="176">
        <v>2140</v>
      </c>
      <c r="D1042" s="193" t="s">
        <v>822</v>
      </c>
      <c r="E1042" s="625"/>
      <c r="F1042" s="627"/>
      <c r="G1042" s="318"/>
      <c r="H1042" s="318"/>
      <c r="I1042" s="856">
        <f t="shared" si="212"/>
        <v>0</v>
      </c>
      <c r="J1042" s="316">
        <f t="shared" si="209"/>
      </c>
      <c r="K1042" s="317"/>
      <c r="L1042" s="594"/>
      <c r="M1042" s="327"/>
      <c r="N1042" s="408">
        <f>I1042</f>
        <v>0</v>
      </c>
      <c r="O1042" s="595">
        <f t="shared" si="211"/>
        <v>0</v>
      </c>
      <c r="P1042" s="317"/>
      <c r="Q1042" s="409"/>
      <c r="R1042" s="414"/>
      <c r="S1042" s="414"/>
      <c r="T1042" s="414"/>
      <c r="U1042" s="414"/>
      <c r="V1042" s="414"/>
      <c r="W1042" s="596"/>
      <c r="X1042" s="406">
        <f t="shared" si="210"/>
        <v>0</v>
      </c>
    </row>
    <row r="1043" spans="1:24" ht="32.25" thickBot="1">
      <c r="A1043" s="336">
        <v>255</v>
      </c>
      <c r="B1043" s="169"/>
      <c r="C1043" s="176">
        <v>2190</v>
      </c>
      <c r="D1043" s="193" t="s">
        <v>823</v>
      </c>
      <c r="E1043" s="625"/>
      <c r="F1043" s="627"/>
      <c r="G1043" s="318"/>
      <c r="H1043" s="318"/>
      <c r="I1043" s="856">
        <f t="shared" si="212"/>
        <v>0</v>
      </c>
      <c r="J1043" s="316">
        <f t="shared" si="209"/>
      </c>
      <c r="K1043" s="317"/>
      <c r="L1043" s="594"/>
      <c r="M1043" s="327"/>
      <c r="N1043" s="408">
        <f>I1043</f>
        <v>0</v>
      </c>
      <c r="O1043" s="595">
        <f t="shared" si="211"/>
        <v>0</v>
      </c>
      <c r="P1043" s="317"/>
      <c r="Q1043" s="409"/>
      <c r="R1043" s="414"/>
      <c r="S1043" s="414"/>
      <c r="T1043" s="414"/>
      <c r="U1043" s="414"/>
      <c r="V1043" s="414"/>
      <c r="W1043" s="596"/>
      <c r="X1043" s="406">
        <f t="shared" si="210"/>
        <v>0</v>
      </c>
    </row>
    <row r="1044" spans="1:24" ht="18.75" thickBot="1">
      <c r="A1044" s="336">
        <v>260</v>
      </c>
      <c r="B1044" s="173">
        <v>2200</v>
      </c>
      <c r="C1044" s="1043" t="s">
        <v>824</v>
      </c>
      <c r="D1044" s="1043"/>
      <c r="E1044" s="645">
        <f>SUM(E1045:E1047)</f>
        <v>0</v>
      </c>
      <c r="F1044" s="410">
        <f>SUM(F1045:F1047)</f>
        <v>0</v>
      </c>
      <c r="G1044" s="325">
        <f>SUM(G1045:G1047)</f>
        <v>0</v>
      </c>
      <c r="H1044" s="325">
        <f>SUM(H1045:H1047)</f>
        <v>0</v>
      </c>
      <c r="I1044" s="325">
        <f>SUM(I1045:I1047)</f>
        <v>0</v>
      </c>
      <c r="J1044" s="316">
        <f t="shared" si="209"/>
      </c>
      <c r="K1044" s="317"/>
      <c r="L1044" s="411">
        <f>SUM(L1045:L1047)</f>
        <v>0</v>
      </c>
      <c r="M1044" s="412">
        <f>SUM(M1045:M1047)</f>
        <v>0</v>
      </c>
      <c r="N1044" s="597">
        <f>SUM(N1045:N1047)</f>
        <v>0</v>
      </c>
      <c r="O1044" s="598">
        <f>SUM(O1045:O1047)</f>
        <v>0</v>
      </c>
      <c r="P1044" s="317"/>
      <c r="Q1044" s="413"/>
      <c r="R1044" s="428"/>
      <c r="S1044" s="428"/>
      <c r="T1044" s="428"/>
      <c r="U1044" s="428"/>
      <c r="V1044" s="428"/>
      <c r="W1044" s="599"/>
      <c r="X1044" s="406">
        <f t="shared" si="210"/>
        <v>0</v>
      </c>
    </row>
    <row r="1045" spans="1:24" ht="18.75" thickBot="1">
      <c r="A1045" s="336">
        <v>265</v>
      </c>
      <c r="B1045" s="169"/>
      <c r="C1045" s="180">
        <v>2220</v>
      </c>
      <c r="D1045" s="171" t="s">
        <v>825</v>
      </c>
      <c r="E1045" s="625"/>
      <c r="F1045" s="627"/>
      <c r="G1045" s="318"/>
      <c r="H1045" s="318"/>
      <c r="I1045" s="856">
        <f aca="true" t="shared" si="218" ref="I1045:I1051">F1045+G1045+H1045</f>
        <v>0</v>
      </c>
      <c r="J1045" s="316">
        <f t="shared" si="209"/>
      </c>
      <c r="K1045" s="317"/>
      <c r="L1045" s="409"/>
      <c r="M1045" s="414"/>
      <c r="N1045" s="414"/>
      <c r="O1045" s="596"/>
      <c r="P1045" s="317"/>
      <c r="Q1045" s="409"/>
      <c r="R1045" s="414"/>
      <c r="S1045" s="414"/>
      <c r="T1045" s="414"/>
      <c r="U1045" s="414"/>
      <c r="V1045" s="414"/>
      <c r="W1045" s="596"/>
      <c r="X1045" s="406">
        <f t="shared" si="210"/>
        <v>0</v>
      </c>
    </row>
    <row r="1046" spans="1:24" ht="18.75" thickBot="1">
      <c r="A1046" s="335">
        <v>270</v>
      </c>
      <c r="B1046" s="169"/>
      <c r="C1046" s="170">
        <v>2221</v>
      </c>
      <c r="D1046" s="172" t="s">
        <v>826</v>
      </c>
      <c r="E1046" s="625"/>
      <c r="F1046" s="627"/>
      <c r="G1046" s="318"/>
      <c r="H1046" s="318"/>
      <c r="I1046" s="856">
        <f t="shared" si="218"/>
        <v>0</v>
      </c>
      <c r="J1046" s="316">
        <f t="shared" si="209"/>
      </c>
      <c r="K1046" s="317"/>
      <c r="L1046" s="594"/>
      <c r="M1046" s="327"/>
      <c r="N1046" s="408">
        <f aca="true" t="shared" si="219" ref="N1046:N1051">I1046</f>
        <v>0</v>
      </c>
      <c r="O1046" s="595">
        <f aca="true" t="shared" si="220" ref="O1046:O1051">L1046+M1046-N1046</f>
        <v>0</v>
      </c>
      <c r="P1046" s="317"/>
      <c r="Q1046" s="409"/>
      <c r="R1046" s="414"/>
      <c r="S1046" s="414"/>
      <c r="T1046" s="414"/>
      <c r="U1046" s="414"/>
      <c r="V1046" s="414"/>
      <c r="W1046" s="596"/>
      <c r="X1046" s="406">
        <f t="shared" si="210"/>
        <v>0</v>
      </c>
    </row>
    <row r="1047" spans="1:24" ht="18.75" thickBot="1">
      <c r="A1047" s="335">
        <v>290</v>
      </c>
      <c r="B1047" s="169"/>
      <c r="C1047" s="176">
        <v>2224</v>
      </c>
      <c r="D1047" s="175" t="s">
        <v>827</v>
      </c>
      <c r="E1047" s="625"/>
      <c r="F1047" s="627"/>
      <c r="G1047" s="318"/>
      <c r="H1047" s="318"/>
      <c r="I1047" s="856">
        <f t="shared" si="218"/>
        <v>0</v>
      </c>
      <c r="J1047" s="316">
        <f t="shared" si="209"/>
      </c>
      <c r="K1047" s="317"/>
      <c r="L1047" s="594"/>
      <c r="M1047" s="327"/>
      <c r="N1047" s="408">
        <f t="shared" si="219"/>
        <v>0</v>
      </c>
      <c r="O1047" s="595">
        <f t="shared" si="220"/>
        <v>0</v>
      </c>
      <c r="P1047" s="317"/>
      <c r="Q1047" s="409"/>
      <c r="R1047" s="414"/>
      <c r="S1047" s="414"/>
      <c r="T1047" s="414"/>
      <c r="U1047" s="414"/>
      <c r="V1047" s="414"/>
      <c r="W1047" s="596"/>
      <c r="X1047" s="406">
        <f t="shared" si="210"/>
        <v>0</v>
      </c>
    </row>
    <row r="1048" spans="1:24" ht="18.75" thickBot="1">
      <c r="A1048" s="415">
        <v>320</v>
      </c>
      <c r="B1048" s="173">
        <v>2500</v>
      </c>
      <c r="C1048" s="1043" t="s">
        <v>828</v>
      </c>
      <c r="D1048" s="1043"/>
      <c r="E1048" s="628"/>
      <c r="F1048" s="631"/>
      <c r="G1048" s="331"/>
      <c r="H1048" s="331"/>
      <c r="I1048" s="856">
        <f t="shared" si="218"/>
        <v>0</v>
      </c>
      <c r="J1048" s="316">
        <f t="shared" si="209"/>
      </c>
      <c r="K1048" s="317"/>
      <c r="L1048" s="601"/>
      <c r="M1048" s="329"/>
      <c r="N1048" s="408">
        <f t="shared" si="219"/>
        <v>0</v>
      </c>
      <c r="O1048" s="595">
        <f t="shared" si="220"/>
        <v>0</v>
      </c>
      <c r="P1048" s="317"/>
      <c r="Q1048" s="413"/>
      <c r="R1048" s="428"/>
      <c r="S1048" s="414"/>
      <c r="T1048" s="414"/>
      <c r="U1048" s="428"/>
      <c r="V1048" s="414"/>
      <c r="W1048" s="596"/>
      <c r="X1048" s="406">
        <f t="shared" si="210"/>
        <v>0</v>
      </c>
    </row>
    <row r="1049" spans="1:24" ht="18.75" thickBot="1">
      <c r="A1049" s="335">
        <v>330</v>
      </c>
      <c r="B1049" s="173">
        <v>2600</v>
      </c>
      <c r="C1049" s="1049" t="s">
        <v>829</v>
      </c>
      <c r="D1049" s="1050"/>
      <c r="E1049" s="628"/>
      <c r="F1049" s="631"/>
      <c r="G1049" s="331"/>
      <c r="H1049" s="331"/>
      <c r="I1049" s="856">
        <f t="shared" si="218"/>
        <v>0</v>
      </c>
      <c r="J1049" s="316">
        <f t="shared" si="209"/>
      </c>
      <c r="K1049" s="317"/>
      <c r="L1049" s="601"/>
      <c r="M1049" s="329"/>
      <c r="N1049" s="408">
        <f t="shared" si="219"/>
        <v>0</v>
      </c>
      <c r="O1049" s="595">
        <f t="shared" si="220"/>
        <v>0</v>
      </c>
      <c r="P1049" s="317"/>
      <c r="Q1049" s="413"/>
      <c r="R1049" s="428"/>
      <c r="S1049" s="414"/>
      <c r="T1049" s="414"/>
      <c r="U1049" s="428"/>
      <c r="V1049" s="414"/>
      <c r="W1049" s="596"/>
      <c r="X1049" s="406">
        <f t="shared" si="210"/>
        <v>0</v>
      </c>
    </row>
    <row r="1050" spans="1:24" ht="18.75" thickBot="1">
      <c r="A1050" s="335">
        <v>350</v>
      </c>
      <c r="B1050" s="173">
        <v>2700</v>
      </c>
      <c r="C1050" s="1051" t="s">
        <v>830</v>
      </c>
      <c r="D1050" s="1052"/>
      <c r="E1050" s="628"/>
      <c r="F1050" s="631"/>
      <c r="G1050" s="331"/>
      <c r="H1050" s="331"/>
      <c r="I1050" s="856">
        <f t="shared" si="218"/>
        <v>0</v>
      </c>
      <c r="J1050" s="316">
        <f t="shared" si="209"/>
      </c>
      <c r="K1050" s="317"/>
      <c r="L1050" s="601"/>
      <c r="M1050" s="329"/>
      <c r="N1050" s="408">
        <f t="shared" si="219"/>
        <v>0</v>
      </c>
      <c r="O1050" s="595">
        <f t="shared" si="220"/>
        <v>0</v>
      </c>
      <c r="P1050" s="317"/>
      <c r="Q1050" s="413"/>
      <c r="R1050" s="428"/>
      <c r="S1050" s="414"/>
      <c r="T1050" s="414"/>
      <c r="U1050" s="428"/>
      <c r="V1050" s="414"/>
      <c r="W1050" s="596"/>
      <c r="X1050" s="406">
        <f t="shared" si="210"/>
        <v>0</v>
      </c>
    </row>
    <row r="1051" spans="1:24" ht="18.75" thickBot="1">
      <c r="A1051" s="336">
        <v>355</v>
      </c>
      <c r="B1051" s="173">
        <v>2800</v>
      </c>
      <c r="C1051" s="1053" t="s">
        <v>831</v>
      </c>
      <c r="D1051" s="1054"/>
      <c r="E1051" s="628"/>
      <c r="F1051" s="631"/>
      <c r="G1051" s="331"/>
      <c r="H1051" s="331"/>
      <c r="I1051" s="856">
        <f t="shared" si="218"/>
        <v>0</v>
      </c>
      <c r="J1051" s="316">
        <f t="shared" si="209"/>
      </c>
      <c r="K1051" s="317"/>
      <c r="L1051" s="601"/>
      <c r="M1051" s="329"/>
      <c r="N1051" s="408">
        <f t="shared" si="219"/>
        <v>0</v>
      </c>
      <c r="O1051" s="595">
        <f t="shared" si="220"/>
        <v>0</v>
      </c>
      <c r="P1051" s="317"/>
      <c r="Q1051" s="413"/>
      <c r="R1051" s="428"/>
      <c r="S1051" s="414"/>
      <c r="T1051" s="414"/>
      <c r="U1051" s="428"/>
      <c r="V1051" s="414"/>
      <c r="W1051" s="596"/>
      <c r="X1051" s="406">
        <f t="shared" si="210"/>
        <v>0</v>
      </c>
    </row>
    <row r="1052" spans="1:24" ht="18.75" thickBot="1">
      <c r="A1052" s="336">
        <v>375</v>
      </c>
      <c r="B1052" s="173">
        <v>2900</v>
      </c>
      <c r="C1052" s="1043" t="s">
        <v>832</v>
      </c>
      <c r="D1052" s="1043"/>
      <c r="E1052" s="645">
        <f>SUM(E1053:E1058)</f>
        <v>0</v>
      </c>
      <c r="F1052" s="410">
        <f>SUM(F1053:F1058)</f>
        <v>0</v>
      </c>
      <c r="G1052" s="325">
        <f>SUM(G1053:G1058)</f>
        <v>0</v>
      </c>
      <c r="H1052" s="325">
        <f>SUM(H1053:H1058)</f>
        <v>0</v>
      </c>
      <c r="I1052" s="325">
        <f>SUM(I1053:I1058)</f>
        <v>0</v>
      </c>
      <c r="J1052" s="316">
        <f t="shared" si="209"/>
      </c>
      <c r="K1052" s="317"/>
      <c r="L1052" s="411">
        <f>SUM(L1053:L1058)</f>
        <v>0</v>
      </c>
      <c r="M1052" s="412">
        <f>SUM(M1053:M1058)</f>
        <v>0</v>
      </c>
      <c r="N1052" s="597">
        <f>SUM(N1053:N1058)</f>
        <v>0</v>
      </c>
      <c r="O1052" s="598">
        <f>SUM(O1053:O1058)</f>
        <v>0</v>
      </c>
      <c r="P1052" s="317"/>
      <c r="Q1052" s="413"/>
      <c r="R1052" s="428"/>
      <c r="S1052" s="428"/>
      <c r="T1052" s="428"/>
      <c r="U1052" s="428"/>
      <c r="V1052" s="428"/>
      <c r="W1052" s="599"/>
      <c r="X1052" s="406">
        <f t="shared" si="210"/>
        <v>0</v>
      </c>
    </row>
    <row r="1053" spans="1:24" ht="32.25" thickBot="1">
      <c r="A1053" s="336">
        <v>380</v>
      </c>
      <c r="B1053" s="219"/>
      <c r="C1053" s="180">
        <v>2920</v>
      </c>
      <c r="D1053" s="417" t="s">
        <v>833</v>
      </c>
      <c r="E1053" s="625"/>
      <c r="F1053" s="627"/>
      <c r="G1053" s="318"/>
      <c r="H1053" s="318"/>
      <c r="I1053" s="856">
        <f aca="true" t="shared" si="221" ref="I1053:I1058">F1053+G1053+H1053</f>
        <v>0</v>
      </c>
      <c r="J1053" s="316">
        <f t="shared" si="209"/>
      </c>
      <c r="K1053" s="317"/>
      <c r="L1053" s="594"/>
      <c r="M1053" s="327"/>
      <c r="N1053" s="408">
        <f aca="true" t="shared" si="222" ref="N1053:N1058">I1053</f>
        <v>0</v>
      </c>
      <c r="O1053" s="595">
        <f aca="true" t="shared" si="223" ref="O1053:O1058">L1053+M1053-N1053</f>
        <v>0</v>
      </c>
      <c r="P1053" s="317"/>
      <c r="Q1053" s="409"/>
      <c r="R1053" s="414"/>
      <c r="S1053" s="414"/>
      <c r="T1053" s="414"/>
      <c r="U1053" s="414"/>
      <c r="V1053" s="414"/>
      <c r="W1053" s="596"/>
      <c r="X1053" s="406">
        <f t="shared" si="210"/>
        <v>0</v>
      </c>
    </row>
    <row r="1054" spans="1:24" ht="36" customHeight="1" thickBot="1">
      <c r="A1054" s="336">
        <v>385</v>
      </c>
      <c r="B1054" s="219"/>
      <c r="C1054" s="215">
        <v>2969</v>
      </c>
      <c r="D1054" s="418" t="s">
        <v>834</v>
      </c>
      <c r="E1054" s="625"/>
      <c r="F1054" s="627"/>
      <c r="G1054" s="318"/>
      <c r="H1054" s="318"/>
      <c r="I1054" s="856">
        <f t="shared" si="221"/>
        <v>0</v>
      </c>
      <c r="J1054" s="316">
        <f t="shared" si="209"/>
      </c>
      <c r="K1054" s="317"/>
      <c r="L1054" s="594"/>
      <c r="M1054" s="327"/>
      <c r="N1054" s="408">
        <f t="shared" si="222"/>
        <v>0</v>
      </c>
      <c r="O1054" s="595">
        <f t="shared" si="223"/>
        <v>0</v>
      </c>
      <c r="P1054" s="317"/>
      <c r="Q1054" s="409"/>
      <c r="R1054" s="414"/>
      <c r="S1054" s="414"/>
      <c r="T1054" s="414"/>
      <c r="U1054" s="414"/>
      <c r="V1054" s="414"/>
      <c r="W1054" s="596"/>
      <c r="X1054" s="406">
        <f t="shared" si="210"/>
        <v>0</v>
      </c>
    </row>
    <row r="1055" spans="1:24" ht="32.25" thickBot="1">
      <c r="A1055" s="336">
        <v>390</v>
      </c>
      <c r="B1055" s="219"/>
      <c r="C1055" s="215">
        <v>2970</v>
      </c>
      <c r="D1055" s="418" t="s">
        <v>835</v>
      </c>
      <c r="E1055" s="625"/>
      <c r="F1055" s="627"/>
      <c r="G1055" s="318"/>
      <c r="H1055" s="318"/>
      <c r="I1055" s="856">
        <f t="shared" si="221"/>
        <v>0</v>
      </c>
      <c r="J1055" s="316">
        <f t="shared" si="209"/>
      </c>
      <c r="K1055" s="317"/>
      <c r="L1055" s="594"/>
      <c r="M1055" s="327"/>
      <c r="N1055" s="408">
        <f t="shared" si="222"/>
        <v>0</v>
      </c>
      <c r="O1055" s="595">
        <f t="shared" si="223"/>
        <v>0</v>
      </c>
      <c r="P1055" s="317"/>
      <c r="Q1055" s="409"/>
      <c r="R1055" s="414"/>
      <c r="S1055" s="414"/>
      <c r="T1055" s="414"/>
      <c r="U1055" s="414"/>
      <c r="V1055" s="414"/>
      <c r="W1055" s="596"/>
      <c r="X1055" s="406">
        <f t="shared" si="210"/>
        <v>0</v>
      </c>
    </row>
    <row r="1056" spans="1:24" ht="32.25" thickBot="1">
      <c r="A1056" s="336">
        <v>395</v>
      </c>
      <c r="B1056" s="219"/>
      <c r="C1056" s="212">
        <v>2989</v>
      </c>
      <c r="D1056" s="419" t="s">
        <v>836</v>
      </c>
      <c r="E1056" s="625"/>
      <c r="F1056" s="627"/>
      <c r="G1056" s="318"/>
      <c r="H1056" s="318"/>
      <c r="I1056" s="856">
        <f t="shared" si="221"/>
        <v>0</v>
      </c>
      <c r="J1056" s="316">
        <f t="shared" si="209"/>
      </c>
      <c r="K1056" s="317"/>
      <c r="L1056" s="594"/>
      <c r="M1056" s="327"/>
      <c r="N1056" s="408">
        <f t="shared" si="222"/>
        <v>0</v>
      </c>
      <c r="O1056" s="595">
        <f t="shared" si="223"/>
        <v>0</v>
      </c>
      <c r="P1056" s="317"/>
      <c r="Q1056" s="409"/>
      <c r="R1056" s="414"/>
      <c r="S1056" s="414"/>
      <c r="T1056" s="414"/>
      <c r="U1056" s="414"/>
      <c r="V1056" s="414"/>
      <c r="W1056" s="596"/>
      <c r="X1056" s="406">
        <f t="shared" si="210"/>
        <v>0</v>
      </c>
    </row>
    <row r="1057" spans="1:24" ht="18.75" thickBot="1">
      <c r="A1057" s="336">
        <v>396</v>
      </c>
      <c r="B1057" s="169"/>
      <c r="C1057" s="170">
        <v>2991</v>
      </c>
      <c r="D1057" s="420" t="s">
        <v>837</v>
      </c>
      <c r="E1057" s="625"/>
      <c r="F1057" s="627"/>
      <c r="G1057" s="318"/>
      <c r="H1057" s="318"/>
      <c r="I1057" s="856">
        <f t="shared" si="221"/>
        <v>0</v>
      </c>
      <c r="J1057" s="316">
        <f t="shared" si="209"/>
      </c>
      <c r="K1057" s="317"/>
      <c r="L1057" s="594"/>
      <c r="M1057" s="327"/>
      <c r="N1057" s="408">
        <f t="shared" si="222"/>
        <v>0</v>
      </c>
      <c r="O1057" s="595">
        <f t="shared" si="223"/>
        <v>0</v>
      </c>
      <c r="P1057" s="317"/>
      <c r="Q1057" s="409"/>
      <c r="R1057" s="414"/>
      <c r="S1057" s="414"/>
      <c r="T1057" s="414"/>
      <c r="U1057" s="414"/>
      <c r="V1057" s="414"/>
      <c r="W1057" s="596"/>
      <c r="X1057" s="406">
        <f t="shared" si="210"/>
        <v>0</v>
      </c>
    </row>
    <row r="1058" spans="1:24" ht="18.75" thickBot="1">
      <c r="A1058" s="330">
        <v>397</v>
      </c>
      <c r="B1058" s="169"/>
      <c r="C1058" s="176">
        <v>2992</v>
      </c>
      <c r="D1058" s="193" t="s">
        <v>838</v>
      </c>
      <c r="E1058" s="625"/>
      <c r="F1058" s="627"/>
      <c r="G1058" s="318"/>
      <c r="H1058" s="318"/>
      <c r="I1058" s="856">
        <f t="shared" si="221"/>
        <v>0</v>
      </c>
      <c r="J1058" s="316">
        <f t="shared" si="209"/>
      </c>
      <c r="K1058" s="317"/>
      <c r="L1058" s="594"/>
      <c r="M1058" s="327"/>
      <c r="N1058" s="408">
        <f t="shared" si="222"/>
        <v>0</v>
      </c>
      <c r="O1058" s="595">
        <f t="shared" si="223"/>
        <v>0</v>
      </c>
      <c r="P1058" s="317"/>
      <c r="Q1058" s="409"/>
      <c r="R1058" s="414"/>
      <c r="S1058" s="414"/>
      <c r="T1058" s="414"/>
      <c r="U1058" s="414"/>
      <c r="V1058" s="414"/>
      <c r="W1058" s="596"/>
      <c r="X1058" s="406">
        <f t="shared" si="210"/>
        <v>0</v>
      </c>
    </row>
    <row r="1059" spans="1:24" ht="15.75">
      <c r="A1059" s="319">
        <v>398</v>
      </c>
      <c r="B1059" s="177"/>
      <c r="C1059" s="603"/>
      <c r="D1059" s="438" t="s">
        <v>206</v>
      </c>
      <c r="E1059" s="322"/>
      <c r="F1059" s="322"/>
      <c r="G1059" s="322"/>
      <c r="H1059" s="322"/>
      <c r="I1059" s="323"/>
      <c r="J1059" s="316">
        <f t="shared" si="209"/>
      </c>
      <c r="K1059" s="317"/>
      <c r="L1059" s="424"/>
      <c r="M1059" s="425"/>
      <c r="N1059" s="425"/>
      <c r="O1059" s="426"/>
      <c r="P1059" s="317"/>
      <c r="Q1059" s="424"/>
      <c r="R1059" s="425"/>
      <c r="S1059" s="425"/>
      <c r="T1059" s="425"/>
      <c r="U1059" s="425"/>
      <c r="V1059" s="425"/>
      <c r="W1059" s="426"/>
      <c r="X1059" s="426"/>
    </row>
    <row r="1060" spans="1:24" ht="18.75" thickBot="1">
      <c r="A1060" s="319">
        <v>399</v>
      </c>
      <c r="B1060" s="173">
        <v>3300</v>
      </c>
      <c r="C1060" s="1039" t="s">
        <v>840</v>
      </c>
      <c r="D1060" s="1039"/>
      <c r="E1060" s="645">
        <f>SUM(E1061:E1066)</f>
        <v>0</v>
      </c>
      <c r="F1060" s="410">
        <f>SUM(F1061:F1066)</f>
        <v>0</v>
      </c>
      <c r="G1060" s="325">
        <f>SUM(G1061:G1066)</f>
        <v>0</v>
      </c>
      <c r="H1060" s="325">
        <f>SUM(H1061:H1066)</f>
        <v>0</v>
      </c>
      <c r="I1060" s="325">
        <f>SUM(I1061:I1066)</f>
        <v>0</v>
      </c>
      <c r="J1060" s="316">
        <f t="shared" si="209"/>
      </c>
      <c r="K1060" s="317"/>
      <c r="L1060" s="413"/>
      <c r="M1060" s="428"/>
      <c r="N1060" s="428"/>
      <c r="O1060" s="599"/>
      <c r="P1060" s="317"/>
      <c r="Q1060" s="413"/>
      <c r="R1060" s="428"/>
      <c r="S1060" s="428"/>
      <c r="T1060" s="428"/>
      <c r="U1060" s="428"/>
      <c r="V1060" s="428"/>
      <c r="W1060" s="599"/>
      <c r="X1060" s="406">
        <f t="shared" si="210"/>
        <v>0</v>
      </c>
    </row>
    <row r="1061" spans="1:24" ht="18.75" thickBot="1">
      <c r="A1061" s="319">
        <v>400</v>
      </c>
      <c r="B1061" s="177"/>
      <c r="C1061" s="180">
        <v>3301</v>
      </c>
      <c r="D1061" s="646" t="s">
        <v>841</v>
      </c>
      <c r="E1061" s="625"/>
      <c r="F1061" s="627"/>
      <c r="G1061" s="318"/>
      <c r="H1061" s="318"/>
      <c r="I1061" s="856">
        <f aca="true" t="shared" si="224" ref="I1061:I1069">F1061+G1061+H1061</f>
        <v>0</v>
      </c>
      <c r="J1061" s="316">
        <f t="shared" si="209"/>
      </c>
      <c r="K1061" s="317"/>
      <c r="L1061" s="409"/>
      <c r="M1061" s="414"/>
      <c r="N1061" s="414"/>
      <c r="O1061" s="596"/>
      <c r="P1061" s="317"/>
      <c r="Q1061" s="409"/>
      <c r="R1061" s="414"/>
      <c r="S1061" s="414"/>
      <c r="T1061" s="414"/>
      <c r="U1061" s="414"/>
      <c r="V1061" s="414"/>
      <c r="W1061" s="596"/>
      <c r="X1061" s="406">
        <f t="shared" si="210"/>
        <v>0</v>
      </c>
    </row>
    <row r="1062" spans="1:24" ht="18.75" thickBot="1">
      <c r="A1062" s="319">
        <v>401</v>
      </c>
      <c r="B1062" s="177"/>
      <c r="C1062" s="215">
        <v>3302</v>
      </c>
      <c r="D1062" s="647" t="s">
        <v>207</v>
      </c>
      <c r="E1062" s="625"/>
      <c r="F1062" s="627"/>
      <c r="G1062" s="318"/>
      <c r="H1062" s="318"/>
      <c r="I1062" s="856">
        <f t="shared" si="224"/>
        <v>0</v>
      </c>
      <c r="J1062" s="316">
        <f t="shared" si="209"/>
      </c>
      <c r="K1062" s="317"/>
      <c r="L1062" s="409"/>
      <c r="M1062" s="414"/>
      <c r="N1062" s="414"/>
      <c r="O1062" s="596"/>
      <c r="P1062" s="317"/>
      <c r="Q1062" s="409"/>
      <c r="R1062" s="414"/>
      <c r="S1062" s="414"/>
      <c r="T1062" s="414"/>
      <c r="U1062" s="414"/>
      <c r="V1062" s="414"/>
      <c r="W1062" s="596"/>
      <c r="X1062" s="406">
        <f t="shared" si="210"/>
        <v>0</v>
      </c>
    </row>
    <row r="1063" spans="1:24" ht="18.75" thickBot="1">
      <c r="A1063" s="319">
        <v>402</v>
      </c>
      <c r="B1063" s="177"/>
      <c r="C1063" s="215">
        <v>3303</v>
      </c>
      <c r="D1063" s="647" t="s">
        <v>843</v>
      </c>
      <c r="E1063" s="625"/>
      <c r="F1063" s="627"/>
      <c r="G1063" s="318"/>
      <c r="H1063" s="318"/>
      <c r="I1063" s="856">
        <f t="shared" si="224"/>
        <v>0</v>
      </c>
      <c r="J1063" s="316">
        <f t="shared" si="209"/>
      </c>
      <c r="K1063" s="317"/>
      <c r="L1063" s="409"/>
      <c r="M1063" s="414"/>
      <c r="N1063" s="414"/>
      <c r="O1063" s="596"/>
      <c r="P1063" s="317"/>
      <c r="Q1063" s="409"/>
      <c r="R1063" s="414"/>
      <c r="S1063" s="414"/>
      <c r="T1063" s="414"/>
      <c r="U1063" s="414"/>
      <c r="V1063" s="414"/>
      <c r="W1063" s="596"/>
      <c r="X1063" s="406">
        <f t="shared" si="210"/>
        <v>0</v>
      </c>
    </row>
    <row r="1064" spans="1:24" ht="18.75" thickBot="1">
      <c r="A1064" s="429">
        <v>404</v>
      </c>
      <c r="B1064" s="177"/>
      <c r="C1064" s="212">
        <v>3304</v>
      </c>
      <c r="D1064" s="648" t="s">
        <v>844</v>
      </c>
      <c r="E1064" s="625"/>
      <c r="F1064" s="627"/>
      <c r="G1064" s="318"/>
      <c r="H1064" s="318"/>
      <c r="I1064" s="856">
        <f t="shared" si="224"/>
        <v>0</v>
      </c>
      <c r="J1064" s="316">
        <f t="shared" si="209"/>
      </c>
      <c r="K1064" s="317"/>
      <c r="L1064" s="409"/>
      <c r="M1064" s="414"/>
      <c r="N1064" s="414"/>
      <c r="O1064" s="596"/>
      <c r="P1064" s="317"/>
      <c r="Q1064" s="409"/>
      <c r="R1064" s="414"/>
      <c r="S1064" s="414"/>
      <c r="T1064" s="414"/>
      <c r="U1064" s="414"/>
      <c r="V1064" s="414"/>
      <c r="W1064" s="596"/>
      <c r="X1064" s="406">
        <f t="shared" si="210"/>
        <v>0</v>
      </c>
    </row>
    <row r="1065" spans="1:24" ht="30.75" thickBot="1">
      <c r="A1065" s="429">
        <v>404</v>
      </c>
      <c r="B1065" s="177"/>
      <c r="C1065" s="176">
        <v>3305</v>
      </c>
      <c r="D1065" s="649" t="s">
        <v>845</v>
      </c>
      <c r="E1065" s="625"/>
      <c r="F1065" s="627"/>
      <c r="G1065" s="318"/>
      <c r="H1065" s="318"/>
      <c r="I1065" s="856">
        <f t="shared" si="224"/>
        <v>0</v>
      </c>
      <c r="J1065" s="316">
        <f t="shared" si="209"/>
      </c>
      <c r="K1065" s="317"/>
      <c r="L1065" s="409"/>
      <c r="M1065" s="414"/>
      <c r="N1065" s="414"/>
      <c r="O1065" s="596"/>
      <c r="P1065" s="317"/>
      <c r="Q1065" s="409"/>
      <c r="R1065" s="414"/>
      <c r="S1065" s="414"/>
      <c r="T1065" s="414"/>
      <c r="U1065" s="414"/>
      <c r="V1065" s="414"/>
      <c r="W1065" s="596"/>
      <c r="X1065" s="406">
        <f t="shared" si="210"/>
        <v>0</v>
      </c>
    </row>
    <row r="1066" spans="1:24" ht="30.75" thickBot="1">
      <c r="A1066" s="335">
        <v>440</v>
      </c>
      <c r="B1066" s="177"/>
      <c r="C1066" s="176">
        <v>3306</v>
      </c>
      <c r="D1066" s="649" t="s">
        <v>846</v>
      </c>
      <c r="E1066" s="625"/>
      <c r="F1066" s="627"/>
      <c r="G1066" s="318"/>
      <c r="H1066" s="318"/>
      <c r="I1066" s="856">
        <f t="shared" si="224"/>
        <v>0</v>
      </c>
      <c r="J1066" s="316">
        <f t="shared" si="209"/>
      </c>
      <c r="K1066" s="317"/>
      <c r="L1066" s="409"/>
      <c r="M1066" s="414"/>
      <c r="N1066" s="414"/>
      <c r="O1066" s="596"/>
      <c r="P1066" s="317"/>
      <c r="Q1066" s="409"/>
      <c r="R1066" s="414"/>
      <c r="S1066" s="414"/>
      <c r="T1066" s="414"/>
      <c r="U1066" s="414"/>
      <c r="V1066" s="414"/>
      <c r="W1066" s="596"/>
      <c r="X1066" s="406">
        <f t="shared" si="210"/>
        <v>0</v>
      </c>
    </row>
    <row r="1067" spans="1:24" ht="18.75" thickBot="1">
      <c r="A1067" s="335">
        <v>450</v>
      </c>
      <c r="B1067" s="173">
        <v>3900</v>
      </c>
      <c r="C1067" s="1039" t="s">
        <v>847</v>
      </c>
      <c r="D1067" s="1039"/>
      <c r="E1067" s="628"/>
      <c r="F1067" s="631"/>
      <c r="G1067" s="331"/>
      <c r="H1067" s="331"/>
      <c r="I1067" s="856">
        <f t="shared" si="224"/>
        <v>0</v>
      </c>
      <c r="J1067" s="316">
        <f aca="true" t="shared" si="225" ref="J1067:J1109">(IF($E1067&lt;&gt;0,$J$2,IF($I1067&lt;&gt;0,$J$2,"")))</f>
      </c>
      <c r="K1067" s="317"/>
      <c r="L1067" s="601"/>
      <c r="M1067" s="329"/>
      <c r="N1067" s="412">
        <f aca="true" t="shared" si="226" ref="N1067:N1110">I1067</f>
        <v>0</v>
      </c>
      <c r="O1067" s="595">
        <f>L1067+M1067-N1067</f>
        <v>0</v>
      </c>
      <c r="P1067" s="317"/>
      <c r="Q1067" s="601"/>
      <c r="R1067" s="329"/>
      <c r="S1067" s="602">
        <f>+IF(+(L1067+M1067)&gt;=I1067,+M1067,+(+I1067-L1067))</f>
        <v>0</v>
      </c>
      <c r="T1067" s="408">
        <f>Q1067+R1067-S1067</f>
        <v>0</v>
      </c>
      <c r="U1067" s="329"/>
      <c r="V1067" s="329"/>
      <c r="W1067" s="328"/>
      <c r="X1067" s="406">
        <f t="shared" si="210"/>
        <v>0</v>
      </c>
    </row>
    <row r="1068" spans="1:24" ht="18.75" thickBot="1">
      <c r="A1068" s="335">
        <v>495</v>
      </c>
      <c r="B1068" s="173">
        <v>4000</v>
      </c>
      <c r="C1068" s="1044" t="s">
        <v>848</v>
      </c>
      <c r="D1068" s="1044"/>
      <c r="E1068" s="628"/>
      <c r="F1068" s="631"/>
      <c r="G1068" s="331"/>
      <c r="H1068" s="331"/>
      <c r="I1068" s="856">
        <f t="shared" si="224"/>
        <v>0</v>
      </c>
      <c r="J1068" s="316">
        <f t="shared" si="225"/>
      </c>
      <c r="K1068" s="317"/>
      <c r="L1068" s="601"/>
      <c r="M1068" s="329"/>
      <c r="N1068" s="412">
        <f t="shared" si="226"/>
        <v>0</v>
      </c>
      <c r="O1068" s="595">
        <f>L1068+M1068-N1068</f>
        <v>0</v>
      </c>
      <c r="P1068" s="317"/>
      <c r="Q1068" s="413"/>
      <c r="R1068" s="428"/>
      <c r="S1068" s="428"/>
      <c r="T1068" s="414"/>
      <c r="U1068" s="428"/>
      <c r="V1068" s="428"/>
      <c r="W1068" s="596"/>
      <c r="X1068" s="406">
        <f aca="true" t="shared" si="227" ref="X1068:X1110">T1068-U1068-V1068-W1068</f>
        <v>0</v>
      </c>
    </row>
    <row r="1069" spans="1:24" ht="18.75" thickBot="1">
      <c r="A1069" s="336">
        <v>500</v>
      </c>
      <c r="B1069" s="173">
        <v>4100</v>
      </c>
      <c r="C1069" s="1039" t="s">
        <v>849</v>
      </c>
      <c r="D1069" s="1039"/>
      <c r="E1069" s="628"/>
      <c r="F1069" s="631"/>
      <c r="G1069" s="331"/>
      <c r="H1069" s="331"/>
      <c r="I1069" s="856">
        <f t="shared" si="224"/>
        <v>0</v>
      </c>
      <c r="J1069" s="316">
        <f t="shared" si="225"/>
      </c>
      <c r="K1069" s="317"/>
      <c r="L1069" s="413"/>
      <c r="M1069" s="428"/>
      <c r="N1069" s="428"/>
      <c r="O1069" s="599"/>
      <c r="P1069" s="317"/>
      <c r="Q1069" s="413"/>
      <c r="R1069" s="428"/>
      <c r="S1069" s="428"/>
      <c r="T1069" s="428"/>
      <c r="U1069" s="428"/>
      <c r="V1069" s="428"/>
      <c r="W1069" s="599"/>
      <c r="X1069" s="406">
        <f t="shared" si="227"/>
        <v>0</v>
      </c>
    </row>
    <row r="1070" spans="1:24" ht="18.75" thickBot="1">
      <c r="A1070" s="336">
        <v>505</v>
      </c>
      <c r="B1070" s="173">
        <v>4200</v>
      </c>
      <c r="C1070" s="1043" t="s">
        <v>850</v>
      </c>
      <c r="D1070" s="1043"/>
      <c r="E1070" s="645">
        <f>SUM(E1071:E1076)</f>
        <v>0</v>
      </c>
      <c r="F1070" s="410">
        <f>SUM(F1071:F1076)</f>
        <v>0</v>
      </c>
      <c r="G1070" s="325">
        <f>SUM(G1071:G1076)</f>
        <v>0</v>
      </c>
      <c r="H1070" s="325">
        <f>SUM(H1071:H1076)</f>
        <v>0</v>
      </c>
      <c r="I1070" s="325">
        <f>SUM(I1071:I1076)</f>
        <v>0</v>
      </c>
      <c r="J1070" s="316">
        <f t="shared" si="225"/>
      </c>
      <c r="K1070" s="317"/>
      <c r="L1070" s="411">
        <f>SUM(L1071:L1076)</f>
        <v>0</v>
      </c>
      <c r="M1070" s="412">
        <f>SUM(M1071:M1076)</f>
        <v>0</v>
      </c>
      <c r="N1070" s="597">
        <f>SUM(N1071:N1076)</f>
        <v>0</v>
      </c>
      <c r="O1070" s="598">
        <f>SUM(O1071:O1076)</f>
        <v>0</v>
      </c>
      <c r="P1070" s="317"/>
      <c r="Q1070" s="411">
        <f aca="true" t="shared" si="228" ref="Q1070:W1070">SUM(Q1071:Q1076)</f>
        <v>0</v>
      </c>
      <c r="R1070" s="412">
        <f t="shared" si="228"/>
        <v>0</v>
      </c>
      <c r="S1070" s="412">
        <f t="shared" si="228"/>
        <v>0</v>
      </c>
      <c r="T1070" s="412">
        <f t="shared" si="228"/>
        <v>0</v>
      </c>
      <c r="U1070" s="412">
        <f t="shared" si="228"/>
        <v>0</v>
      </c>
      <c r="V1070" s="412">
        <f t="shared" si="228"/>
        <v>0</v>
      </c>
      <c r="W1070" s="598">
        <f t="shared" si="228"/>
        <v>0</v>
      </c>
      <c r="X1070" s="406">
        <f t="shared" si="227"/>
        <v>0</v>
      </c>
    </row>
    <row r="1071" spans="1:24" ht="18.75" thickBot="1">
      <c r="A1071" s="336">
        <v>510</v>
      </c>
      <c r="B1071" s="220"/>
      <c r="C1071" s="180">
        <v>4201</v>
      </c>
      <c r="D1071" s="171" t="s">
        <v>851</v>
      </c>
      <c r="E1071" s="625"/>
      <c r="F1071" s="627"/>
      <c r="G1071" s="318"/>
      <c r="H1071" s="318"/>
      <c r="I1071" s="856">
        <f aca="true" t="shared" si="229" ref="I1071:I1076">F1071+G1071+H1071</f>
        <v>0</v>
      </c>
      <c r="J1071" s="316">
        <f t="shared" si="225"/>
      </c>
      <c r="K1071" s="317"/>
      <c r="L1071" s="594"/>
      <c r="M1071" s="327"/>
      <c r="N1071" s="408">
        <f t="shared" si="226"/>
        <v>0</v>
      </c>
      <c r="O1071" s="595">
        <f aca="true" t="shared" si="230" ref="O1071:O1076">L1071+M1071-N1071</f>
        <v>0</v>
      </c>
      <c r="P1071" s="317"/>
      <c r="Q1071" s="594"/>
      <c r="R1071" s="327"/>
      <c r="S1071" s="602">
        <f aca="true" t="shared" si="231" ref="S1071:S1076">+IF(+(L1071+M1071)&gt;=I1071,+M1071,+(+I1071-L1071))</f>
        <v>0</v>
      </c>
      <c r="T1071" s="408">
        <f aca="true" t="shared" si="232" ref="T1071:T1076">Q1071+R1071-S1071</f>
        <v>0</v>
      </c>
      <c r="U1071" s="327"/>
      <c r="V1071" s="327"/>
      <c r="W1071" s="328"/>
      <c r="X1071" s="406">
        <f t="shared" si="227"/>
        <v>0</v>
      </c>
    </row>
    <row r="1072" spans="1:24" ht="18.75" thickBot="1">
      <c r="A1072" s="336">
        <v>515</v>
      </c>
      <c r="B1072" s="220"/>
      <c r="C1072" s="170">
        <v>4202</v>
      </c>
      <c r="D1072" s="172" t="s">
        <v>852</v>
      </c>
      <c r="E1072" s="625"/>
      <c r="F1072" s="627"/>
      <c r="G1072" s="318"/>
      <c r="H1072" s="318"/>
      <c r="I1072" s="856">
        <f t="shared" si="229"/>
        <v>0</v>
      </c>
      <c r="J1072" s="316">
        <f t="shared" si="225"/>
      </c>
      <c r="K1072" s="317"/>
      <c r="L1072" s="594"/>
      <c r="M1072" s="327"/>
      <c r="N1072" s="408">
        <f t="shared" si="226"/>
        <v>0</v>
      </c>
      <c r="O1072" s="595">
        <f t="shared" si="230"/>
        <v>0</v>
      </c>
      <c r="P1072" s="317"/>
      <c r="Q1072" s="594"/>
      <c r="R1072" s="327"/>
      <c r="S1072" s="602">
        <f t="shared" si="231"/>
        <v>0</v>
      </c>
      <c r="T1072" s="408">
        <f t="shared" si="232"/>
        <v>0</v>
      </c>
      <c r="U1072" s="327"/>
      <c r="V1072" s="327"/>
      <c r="W1072" s="328"/>
      <c r="X1072" s="406">
        <f t="shared" si="227"/>
        <v>0</v>
      </c>
    </row>
    <row r="1073" spans="1:24" ht="18.75" thickBot="1">
      <c r="A1073" s="336">
        <v>520</v>
      </c>
      <c r="B1073" s="220"/>
      <c r="C1073" s="170">
        <v>4214</v>
      </c>
      <c r="D1073" s="172" t="s">
        <v>853</v>
      </c>
      <c r="E1073" s="625"/>
      <c r="F1073" s="627"/>
      <c r="G1073" s="318"/>
      <c r="H1073" s="318"/>
      <c r="I1073" s="856">
        <f t="shared" si="229"/>
        <v>0</v>
      </c>
      <c r="J1073" s="316">
        <f t="shared" si="225"/>
      </c>
      <c r="K1073" s="317"/>
      <c r="L1073" s="594"/>
      <c r="M1073" s="327"/>
      <c r="N1073" s="408">
        <f t="shared" si="226"/>
        <v>0</v>
      </c>
      <c r="O1073" s="595">
        <f t="shared" si="230"/>
        <v>0</v>
      </c>
      <c r="P1073" s="317"/>
      <c r="Q1073" s="594"/>
      <c r="R1073" s="327"/>
      <c r="S1073" s="602">
        <f t="shared" si="231"/>
        <v>0</v>
      </c>
      <c r="T1073" s="408">
        <f t="shared" si="232"/>
        <v>0</v>
      </c>
      <c r="U1073" s="327"/>
      <c r="V1073" s="327"/>
      <c r="W1073" s="328"/>
      <c r="X1073" s="406">
        <f t="shared" si="227"/>
        <v>0</v>
      </c>
    </row>
    <row r="1074" spans="1:24" ht="32.25" thickBot="1">
      <c r="A1074" s="336">
        <v>525</v>
      </c>
      <c r="B1074" s="220"/>
      <c r="C1074" s="170">
        <v>4217</v>
      </c>
      <c r="D1074" s="172" t="s">
        <v>854</v>
      </c>
      <c r="E1074" s="625"/>
      <c r="F1074" s="627"/>
      <c r="G1074" s="318"/>
      <c r="H1074" s="318"/>
      <c r="I1074" s="856">
        <f t="shared" si="229"/>
        <v>0</v>
      </c>
      <c r="J1074" s="316">
        <f t="shared" si="225"/>
      </c>
      <c r="K1074" s="317"/>
      <c r="L1074" s="594"/>
      <c r="M1074" s="327"/>
      <c r="N1074" s="408">
        <f t="shared" si="226"/>
        <v>0</v>
      </c>
      <c r="O1074" s="595">
        <f t="shared" si="230"/>
        <v>0</v>
      </c>
      <c r="P1074" s="317"/>
      <c r="Q1074" s="594"/>
      <c r="R1074" s="327"/>
      <c r="S1074" s="602">
        <f t="shared" si="231"/>
        <v>0</v>
      </c>
      <c r="T1074" s="408">
        <f t="shared" si="232"/>
        <v>0</v>
      </c>
      <c r="U1074" s="327"/>
      <c r="V1074" s="327"/>
      <c r="W1074" s="328"/>
      <c r="X1074" s="406">
        <f t="shared" si="227"/>
        <v>0</v>
      </c>
    </row>
    <row r="1075" spans="1:24" ht="32.25" thickBot="1">
      <c r="A1075" s="335">
        <v>635</v>
      </c>
      <c r="B1075" s="220"/>
      <c r="C1075" s="170">
        <v>4218</v>
      </c>
      <c r="D1075" s="181" t="s">
        <v>855</v>
      </c>
      <c r="E1075" s="625"/>
      <c r="F1075" s="627"/>
      <c r="G1075" s="318"/>
      <c r="H1075" s="318"/>
      <c r="I1075" s="856">
        <f t="shared" si="229"/>
        <v>0</v>
      </c>
      <c r="J1075" s="316">
        <f t="shared" si="225"/>
      </c>
      <c r="K1075" s="317"/>
      <c r="L1075" s="594"/>
      <c r="M1075" s="327"/>
      <c r="N1075" s="408">
        <f t="shared" si="226"/>
        <v>0</v>
      </c>
      <c r="O1075" s="595">
        <f t="shared" si="230"/>
        <v>0</v>
      </c>
      <c r="P1075" s="317"/>
      <c r="Q1075" s="594"/>
      <c r="R1075" s="327"/>
      <c r="S1075" s="602">
        <f t="shared" si="231"/>
        <v>0</v>
      </c>
      <c r="T1075" s="408">
        <f t="shared" si="232"/>
        <v>0</v>
      </c>
      <c r="U1075" s="327"/>
      <c r="V1075" s="327"/>
      <c r="W1075" s="328"/>
      <c r="X1075" s="406">
        <f t="shared" si="227"/>
        <v>0</v>
      </c>
    </row>
    <row r="1076" spans="1:24" ht="18.75" thickBot="1">
      <c r="A1076" s="336">
        <v>640</v>
      </c>
      <c r="B1076" s="220"/>
      <c r="C1076" s="170">
        <v>4219</v>
      </c>
      <c r="D1076" s="199" t="s">
        <v>856</v>
      </c>
      <c r="E1076" s="625"/>
      <c r="F1076" s="627"/>
      <c r="G1076" s="318"/>
      <c r="H1076" s="318"/>
      <c r="I1076" s="856">
        <f t="shared" si="229"/>
        <v>0</v>
      </c>
      <c r="J1076" s="316">
        <f t="shared" si="225"/>
      </c>
      <c r="K1076" s="317"/>
      <c r="L1076" s="594"/>
      <c r="M1076" s="327"/>
      <c r="N1076" s="408">
        <f t="shared" si="226"/>
        <v>0</v>
      </c>
      <c r="O1076" s="595">
        <f t="shared" si="230"/>
        <v>0</v>
      </c>
      <c r="P1076" s="317"/>
      <c r="Q1076" s="594"/>
      <c r="R1076" s="327"/>
      <c r="S1076" s="602">
        <f t="shared" si="231"/>
        <v>0</v>
      </c>
      <c r="T1076" s="408">
        <f t="shared" si="232"/>
        <v>0</v>
      </c>
      <c r="U1076" s="327"/>
      <c r="V1076" s="327"/>
      <c r="W1076" s="328"/>
      <c r="X1076" s="406">
        <f t="shared" si="227"/>
        <v>0</v>
      </c>
    </row>
    <row r="1077" spans="1:24" ht="18.75" thickBot="1">
      <c r="A1077" s="336">
        <v>645</v>
      </c>
      <c r="B1077" s="173">
        <v>4300</v>
      </c>
      <c r="C1077" s="1043" t="s">
        <v>857</v>
      </c>
      <c r="D1077" s="1043"/>
      <c r="E1077" s="645">
        <f>SUM(E1078:E1080)</f>
        <v>0</v>
      </c>
      <c r="F1077" s="410">
        <f>SUM(F1078:F1080)</f>
        <v>0</v>
      </c>
      <c r="G1077" s="325">
        <f>SUM(G1078:G1080)</f>
        <v>0</v>
      </c>
      <c r="H1077" s="325">
        <f>SUM(H1078:H1080)</f>
        <v>0</v>
      </c>
      <c r="I1077" s="325">
        <f>SUM(I1078:I1080)</f>
        <v>0</v>
      </c>
      <c r="J1077" s="316">
        <f t="shared" si="225"/>
      </c>
      <c r="K1077" s="317"/>
      <c r="L1077" s="411">
        <f>SUM(L1078:L1080)</f>
        <v>0</v>
      </c>
      <c r="M1077" s="412">
        <f>SUM(M1078:M1080)</f>
        <v>0</v>
      </c>
      <c r="N1077" s="597">
        <f>SUM(N1078:N1080)</f>
        <v>0</v>
      </c>
      <c r="O1077" s="598">
        <f>SUM(O1078:O1080)</f>
        <v>0</v>
      </c>
      <c r="P1077" s="317"/>
      <c r="Q1077" s="411">
        <f aca="true" t="shared" si="233" ref="Q1077:W1077">SUM(Q1078:Q1080)</f>
        <v>0</v>
      </c>
      <c r="R1077" s="412">
        <f t="shared" si="233"/>
        <v>0</v>
      </c>
      <c r="S1077" s="412">
        <f t="shared" si="233"/>
        <v>0</v>
      </c>
      <c r="T1077" s="412">
        <f t="shared" si="233"/>
        <v>0</v>
      </c>
      <c r="U1077" s="412">
        <f t="shared" si="233"/>
        <v>0</v>
      </c>
      <c r="V1077" s="412">
        <f t="shared" si="233"/>
        <v>0</v>
      </c>
      <c r="W1077" s="598">
        <f t="shared" si="233"/>
        <v>0</v>
      </c>
      <c r="X1077" s="406">
        <f t="shared" si="227"/>
        <v>0</v>
      </c>
    </row>
    <row r="1078" spans="1:24" ht="18.75" thickBot="1">
      <c r="A1078" s="336">
        <v>650</v>
      </c>
      <c r="B1078" s="220"/>
      <c r="C1078" s="180">
        <v>4301</v>
      </c>
      <c r="D1078" s="209" t="s">
        <v>858</v>
      </c>
      <c r="E1078" s="625"/>
      <c r="F1078" s="627"/>
      <c r="G1078" s="318"/>
      <c r="H1078" s="318"/>
      <c r="I1078" s="856">
        <f aca="true" t="shared" si="234" ref="I1078:I1083">F1078+G1078+H1078</f>
        <v>0</v>
      </c>
      <c r="J1078" s="316">
        <f t="shared" si="225"/>
      </c>
      <c r="K1078" s="317"/>
      <c r="L1078" s="594"/>
      <c r="M1078" s="327"/>
      <c r="N1078" s="408">
        <f t="shared" si="226"/>
        <v>0</v>
      </c>
      <c r="O1078" s="595">
        <f aca="true" t="shared" si="235" ref="O1078:O1083">L1078+M1078-N1078</f>
        <v>0</v>
      </c>
      <c r="P1078" s="317"/>
      <c r="Q1078" s="594"/>
      <c r="R1078" s="327"/>
      <c r="S1078" s="602">
        <f aca="true" t="shared" si="236" ref="S1078:S1083">+IF(+(L1078+M1078)&gt;=I1078,+M1078,+(+I1078-L1078))</f>
        <v>0</v>
      </c>
      <c r="T1078" s="408">
        <f aca="true" t="shared" si="237" ref="T1078:T1083">Q1078+R1078-S1078</f>
        <v>0</v>
      </c>
      <c r="U1078" s="327"/>
      <c r="V1078" s="327"/>
      <c r="W1078" s="328"/>
      <c r="X1078" s="406">
        <f t="shared" si="227"/>
        <v>0</v>
      </c>
    </row>
    <row r="1079" spans="1:24" ht="18.75" thickBot="1">
      <c r="A1079" s="335">
        <v>655</v>
      </c>
      <c r="B1079" s="220"/>
      <c r="C1079" s="170">
        <v>4302</v>
      </c>
      <c r="D1079" s="172" t="s">
        <v>208</v>
      </c>
      <c r="E1079" s="625"/>
      <c r="F1079" s="627"/>
      <c r="G1079" s="318"/>
      <c r="H1079" s="318"/>
      <c r="I1079" s="856">
        <f t="shared" si="234"/>
        <v>0</v>
      </c>
      <c r="J1079" s="316">
        <f t="shared" si="225"/>
      </c>
      <c r="K1079" s="317"/>
      <c r="L1079" s="594"/>
      <c r="M1079" s="327"/>
      <c r="N1079" s="408">
        <f t="shared" si="226"/>
        <v>0</v>
      </c>
      <c r="O1079" s="595">
        <f t="shared" si="235"/>
        <v>0</v>
      </c>
      <c r="P1079" s="317"/>
      <c r="Q1079" s="594"/>
      <c r="R1079" s="327"/>
      <c r="S1079" s="602">
        <f t="shared" si="236"/>
        <v>0</v>
      </c>
      <c r="T1079" s="408">
        <f t="shared" si="237"/>
        <v>0</v>
      </c>
      <c r="U1079" s="327"/>
      <c r="V1079" s="327"/>
      <c r="W1079" s="328"/>
      <c r="X1079" s="406">
        <f t="shared" si="227"/>
        <v>0</v>
      </c>
    </row>
    <row r="1080" spans="1:24" ht="18.75" thickBot="1">
      <c r="A1080" s="335">
        <v>665</v>
      </c>
      <c r="B1080" s="220"/>
      <c r="C1080" s="176">
        <v>4309</v>
      </c>
      <c r="D1080" s="184" t="s">
        <v>860</v>
      </c>
      <c r="E1080" s="625"/>
      <c r="F1080" s="627"/>
      <c r="G1080" s="318"/>
      <c r="H1080" s="318"/>
      <c r="I1080" s="856">
        <f t="shared" si="234"/>
        <v>0</v>
      </c>
      <c r="J1080" s="316">
        <f t="shared" si="225"/>
      </c>
      <c r="K1080" s="317"/>
      <c r="L1080" s="594"/>
      <c r="M1080" s="327"/>
      <c r="N1080" s="408">
        <f t="shared" si="226"/>
        <v>0</v>
      </c>
      <c r="O1080" s="595">
        <f t="shared" si="235"/>
        <v>0</v>
      </c>
      <c r="P1080" s="317"/>
      <c r="Q1080" s="594"/>
      <c r="R1080" s="327"/>
      <c r="S1080" s="602">
        <f t="shared" si="236"/>
        <v>0</v>
      </c>
      <c r="T1080" s="408">
        <f t="shared" si="237"/>
        <v>0</v>
      </c>
      <c r="U1080" s="327"/>
      <c r="V1080" s="327"/>
      <c r="W1080" s="328"/>
      <c r="X1080" s="406">
        <f t="shared" si="227"/>
        <v>0</v>
      </c>
    </row>
    <row r="1081" spans="1:24" ht="18.75" thickBot="1">
      <c r="A1081" s="335">
        <v>675</v>
      </c>
      <c r="B1081" s="173">
        <v>4400</v>
      </c>
      <c r="C1081" s="1044" t="s">
        <v>861</v>
      </c>
      <c r="D1081" s="1044"/>
      <c r="E1081" s="628"/>
      <c r="F1081" s="631"/>
      <c r="G1081" s="331"/>
      <c r="H1081" s="331"/>
      <c r="I1081" s="856">
        <f t="shared" si="234"/>
        <v>0</v>
      </c>
      <c r="J1081" s="316">
        <f t="shared" si="225"/>
      </c>
      <c r="K1081" s="317"/>
      <c r="L1081" s="601"/>
      <c r="M1081" s="329"/>
      <c r="N1081" s="412">
        <f t="shared" si="226"/>
        <v>0</v>
      </c>
      <c r="O1081" s="595">
        <f t="shared" si="235"/>
        <v>0</v>
      </c>
      <c r="P1081" s="317"/>
      <c r="Q1081" s="601"/>
      <c r="R1081" s="329"/>
      <c r="S1081" s="602">
        <f t="shared" si="236"/>
        <v>0</v>
      </c>
      <c r="T1081" s="408">
        <f t="shared" si="237"/>
        <v>0</v>
      </c>
      <c r="U1081" s="329"/>
      <c r="V1081" s="329"/>
      <c r="W1081" s="328"/>
      <c r="X1081" s="406">
        <f t="shared" si="227"/>
        <v>0</v>
      </c>
    </row>
    <row r="1082" spans="1:24" ht="18.75" thickBot="1">
      <c r="A1082" s="335">
        <v>685</v>
      </c>
      <c r="B1082" s="173">
        <v>4500</v>
      </c>
      <c r="C1082" s="1045" t="s">
        <v>153</v>
      </c>
      <c r="D1082" s="1045"/>
      <c r="E1082" s="628"/>
      <c r="F1082" s="631"/>
      <c r="G1082" s="331"/>
      <c r="H1082" s="331"/>
      <c r="I1082" s="856">
        <f t="shared" si="234"/>
        <v>0</v>
      </c>
      <c r="J1082" s="316">
        <f t="shared" si="225"/>
      </c>
      <c r="K1082" s="317"/>
      <c r="L1082" s="601"/>
      <c r="M1082" s="329"/>
      <c r="N1082" s="412">
        <f t="shared" si="226"/>
        <v>0</v>
      </c>
      <c r="O1082" s="595">
        <f t="shared" si="235"/>
        <v>0</v>
      </c>
      <c r="P1082" s="317"/>
      <c r="Q1082" s="601"/>
      <c r="R1082" s="329"/>
      <c r="S1082" s="602">
        <f t="shared" si="236"/>
        <v>0</v>
      </c>
      <c r="T1082" s="408">
        <f t="shared" si="237"/>
        <v>0</v>
      </c>
      <c r="U1082" s="329"/>
      <c r="V1082" s="329"/>
      <c r="W1082" s="328"/>
      <c r="X1082" s="406">
        <f t="shared" si="227"/>
        <v>0</v>
      </c>
    </row>
    <row r="1083" spans="1:24" ht="18.75" thickBot="1">
      <c r="A1083" s="336">
        <v>690</v>
      </c>
      <c r="B1083" s="173">
        <v>4600</v>
      </c>
      <c r="C1083" s="1046" t="s">
        <v>862</v>
      </c>
      <c r="D1083" s="1047"/>
      <c r="E1083" s="628"/>
      <c r="F1083" s="631"/>
      <c r="G1083" s="331"/>
      <c r="H1083" s="331"/>
      <c r="I1083" s="856">
        <f t="shared" si="234"/>
        <v>0</v>
      </c>
      <c r="J1083" s="316">
        <f t="shared" si="225"/>
      </c>
      <c r="K1083" s="317"/>
      <c r="L1083" s="601"/>
      <c r="M1083" s="329"/>
      <c r="N1083" s="412">
        <f t="shared" si="226"/>
        <v>0</v>
      </c>
      <c r="O1083" s="595">
        <f t="shared" si="235"/>
        <v>0</v>
      </c>
      <c r="P1083" s="317"/>
      <c r="Q1083" s="601"/>
      <c r="R1083" s="329"/>
      <c r="S1083" s="602">
        <f t="shared" si="236"/>
        <v>0</v>
      </c>
      <c r="T1083" s="408">
        <f t="shared" si="237"/>
        <v>0</v>
      </c>
      <c r="U1083" s="329"/>
      <c r="V1083" s="329"/>
      <c r="W1083" s="328"/>
      <c r="X1083" s="406">
        <f t="shared" si="227"/>
        <v>0</v>
      </c>
    </row>
    <row r="1084" spans="1:24" ht="18.75" thickBot="1">
      <c r="A1084" s="336">
        <v>695</v>
      </c>
      <c r="B1084" s="173">
        <v>4900</v>
      </c>
      <c r="C1084" s="1039" t="s">
        <v>863</v>
      </c>
      <c r="D1084" s="1039"/>
      <c r="E1084" s="645">
        <f>+E1085+E1086</f>
        <v>0</v>
      </c>
      <c r="F1084" s="410">
        <f>+F1085+F1086</f>
        <v>0</v>
      </c>
      <c r="G1084" s="325">
        <f>+G1085+G1086</f>
        <v>0</v>
      </c>
      <c r="H1084" s="325">
        <f>+H1085+H1086</f>
        <v>0</v>
      </c>
      <c r="I1084" s="325">
        <f>+I1085+I1086</f>
        <v>0</v>
      </c>
      <c r="J1084" s="316">
        <f t="shared" si="225"/>
      </c>
      <c r="K1084" s="317"/>
      <c r="L1084" s="413"/>
      <c r="M1084" s="428"/>
      <c r="N1084" s="428"/>
      <c r="O1084" s="599"/>
      <c r="P1084" s="317"/>
      <c r="Q1084" s="413"/>
      <c r="R1084" s="428"/>
      <c r="S1084" s="428"/>
      <c r="T1084" s="428"/>
      <c r="U1084" s="428"/>
      <c r="V1084" s="428"/>
      <c r="W1084" s="599"/>
      <c r="X1084" s="406">
        <f t="shared" si="227"/>
        <v>0</v>
      </c>
    </row>
    <row r="1085" spans="1:24" ht="18.75" thickBot="1">
      <c r="A1085" s="335">
        <v>700</v>
      </c>
      <c r="B1085" s="220"/>
      <c r="C1085" s="180">
        <v>4901</v>
      </c>
      <c r="D1085" s="221" t="s">
        <v>864</v>
      </c>
      <c r="E1085" s="625"/>
      <c r="F1085" s="627"/>
      <c r="G1085" s="318"/>
      <c r="H1085" s="318"/>
      <c r="I1085" s="856">
        <f>F1085+G1085+H1085</f>
        <v>0</v>
      </c>
      <c r="J1085" s="316">
        <f t="shared" si="225"/>
      </c>
      <c r="K1085" s="317"/>
      <c r="L1085" s="409"/>
      <c r="M1085" s="414"/>
      <c r="N1085" s="414"/>
      <c r="O1085" s="596"/>
      <c r="P1085" s="317"/>
      <c r="Q1085" s="409"/>
      <c r="R1085" s="414"/>
      <c r="S1085" s="414"/>
      <c r="T1085" s="414"/>
      <c r="U1085" s="414"/>
      <c r="V1085" s="414"/>
      <c r="W1085" s="596"/>
      <c r="X1085" s="406">
        <f t="shared" si="227"/>
        <v>0</v>
      </c>
    </row>
    <row r="1086" spans="1:24" ht="18.75" thickBot="1">
      <c r="A1086" s="335">
        <v>710</v>
      </c>
      <c r="B1086" s="220"/>
      <c r="C1086" s="176">
        <v>4902</v>
      </c>
      <c r="D1086" s="184" t="s">
        <v>865</v>
      </c>
      <c r="E1086" s="625"/>
      <c r="F1086" s="627"/>
      <c r="G1086" s="318"/>
      <c r="H1086" s="318"/>
      <c r="I1086" s="856">
        <f>F1086+G1086+H1086</f>
        <v>0</v>
      </c>
      <c r="J1086" s="316">
        <f t="shared" si="225"/>
      </c>
      <c r="K1086" s="317"/>
      <c r="L1086" s="409"/>
      <c r="M1086" s="414"/>
      <c r="N1086" s="414"/>
      <c r="O1086" s="596"/>
      <c r="P1086" s="317"/>
      <c r="Q1086" s="409"/>
      <c r="R1086" s="414"/>
      <c r="S1086" s="414"/>
      <c r="T1086" s="414"/>
      <c r="U1086" s="414"/>
      <c r="V1086" s="414"/>
      <c r="W1086" s="596"/>
      <c r="X1086" s="406">
        <f t="shared" si="227"/>
        <v>0</v>
      </c>
    </row>
    <row r="1087" spans="1:24" ht="18.75" thickBot="1">
      <c r="A1087" s="336">
        <v>715</v>
      </c>
      <c r="B1087" s="222">
        <v>5100</v>
      </c>
      <c r="C1087" s="1038" t="s">
        <v>866</v>
      </c>
      <c r="D1087" s="1038"/>
      <c r="E1087" s="676"/>
      <c r="F1087" s="673"/>
      <c r="G1087" s="604"/>
      <c r="H1087" s="604"/>
      <c r="I1087" s="856">
        <f>F1087+G1087+H1087</f>
        <v>0</v>
      </c>
      <c r="J1087" s="316">
        <f t="shared" si="225"/>
      </c>
      <c r="K1087" s="317"/>
      <c r="L1087" s="605"/>
      <c r="M1087" s="606"/>
      <c r="N1087" s="431">
        <f t="shared" si="226"/>
        <v>0</v>
      </c>
      <c r="O1087" s="595">
        <f>L1087+M1087-N1087</f>
        <v>0</v>
      </c>
      <c r="P1087" s="317"/>
      <c r="Q1087" s="605"/>
      <c r="R1087" s="606"/>
      <c r="S1087" s="602">
        <f>+IF(+(L1087+M1087)&gt;=I1087,+M1087,+(+I1087-L1087))</f>
        <v>0</v>
      </c>
      <c r="T1087" s="408">
        <f>Q1087+R1087-S1087</f>
        <v>0</v>
      </c>
      <c r="U1087" s="606"/>
      <c r="V1087" s="606"/>
      <c r="W1087" s="328"/>
      <c r="X1087" s="406">
        <f t="shared" si="227"/>
        <v>0</v>
      </c>
    </row>
    <row r="1088" spans="1:24" ht="18.75" thickBot="1">
      <c r="A1088" s="336">
        <v>720</v>
      </c>
      <c r="B1088" s="222">
        <v>5200</v>
      </c>
      <c r="C1088" s="1048" t="s">
        <v>867</v>
      </c>
      <c r="D1088" s="1048"/>
      <c r="E1088" s="1024">
        <f>SUM(E1089:E1095)</f>
        <v>3000</v>
      </c>
      <c r="F1088" s="674">
        <f>SUM(F1089:F1095)</f>
        <v>0</v>
      </c>
      <c r="G1088" s="607">
        <f>SUM(G1089:G1095)</f>
        <v>3000</v>
      </c>
      <c r="H1088" s="607">
        <f>SUM(H1089:H1095)</f>
        <v>0</v>
      </c>
      <c r="I1088" s="607">
        <f>SUM(I1089:I1095)</f>
        <v>3000</v>
      </c>
      <c r="J1088" s="316">
        <f t="shared" si="225"/>
        <v>1</v>
      </c>
      <c r="K1088" s="317"/>
      <c r="L1088" s="430">
        <f>SUM(L1089:L1095)</f>
        <v>0</v>
      </c>
      <c r="M1088" s="431">
        <f>SUM(M1089:M1095)</f>
        <v>0</v>
      </c>
      <c r="N1088" s="608">
        <f>SUM(N1089:N1095)</f>
        <v>3000</v>
      </c>
      <c r="O1088" s="609">
        <f>SUM(O1089:O1095)</f>
        <v>-3000</v>
      </c>
      <c r="P1088" s="317"/>
      <c r="Q1088" s="430">
        <f aca="true" t="shared" si="238" ref="Q1088:W1088">SUM(Q1089:Q1095)</f>
        <v>0</v>
      </c>
      <c r="R1088" s="431">
        <f t="shared" si="238"/>
        <v>0</v>
      </c>
      <c r="S1088" s="431">
        <f t="shared" si="238"/>
        <v>3000</v>
      </c>
      <c r="T1088" s="431">
        <f t="shared" si="238"/>
        <v>-3000</v>
      </c>
      <c r="U1088" s="431">
        <f t="shared" si="238"/>
        <v>0</v>
      </c>
      <c r="V1088" s="431">
        <f t="shared" si="238"/>
        <v>0</v>
      </c>
      <c r="W1088" s="609">
        <f t="shared" si="238"/>
        <v>0</v>
      </c>
      <c r="X1088" s="406">
        <f t="shared" si="227"/>
        <v>-3000</v>
      </c>
    </row>
    <row r="1089" spans="1:24" ht="18.75" thickBot="1">
      <c r="A1089" s="336">
        <v>725</v>
      </c>
      <c r="B1089" s="223"/>
      <c r="C1089" s="224">
        <v>5201</v>
      </c>
      <c r="D1089" s="225" t="s">
        <v>868</v>
      </c>
      <c r="E1089" s="677">
        <v>1200</v>
      </c>
      <c r="F1089" s="675">
        <v>0</v>
      </c>
      <c r="G1089" s="610">
        <v>1200</v>
      </c>
      <c r="H1089" s="610">
        <v>0</v>
      </c>
      <c r="I1089" s="856">
        <f aca="true" t="shared" si="239" ref="I1089:I1095">F1089+G1089+H1089</f>
        <v>1200</v>
      </c>
      <c r="J1089" s="316">
        <f t="shared" si="225"/>
        <v>1</v>
      </c>
      <c r="K1089" s="317"/>
      <c r="L1089" s="611"/>
      <c r="M1089" s="612"/>
      <c r="N1089" s="434">
        <f t="shared" si="226"/>
        <v>1200</v>
      </c>
      <c r="O1089" s="595">
        <f aca="true" t="shared" si="240" ref="O1089:O1095">L1089+M1089-N1089</f>
        <v>-1200</v>
      </c>
      <c r="P1089" s="317"/>
      <c r="Q1089" s="611"/>
      <c r="R1089" s="612"/>
      <c r="S1089" s="602">
        <f aca="true" t="shared" si="241" ref="S1089:S1095">+IF(+(L1089+M1089)&gt;=I1089,+M1089,+(+I1089-L1089))</f>
        <v>1200</v>
      </c>
      <c r="T1089" s="408">
        <f aca="true" t="shared" si="242" ref="T1089:T1095">Q1089+R1089-S1089</f>
        <v>-1200</v>
      </c>
      <c r="U1089" s="612"/>
      <c r="V1089" s="612"/>
      <c r="W1089" s="328"/>
      <c r="X1089" s="406">
        <f t="shared" si="227"/>
        <v>-1200</v>
      </c>
    </row>
    <row r="1090" spans="1:24" ht="18.75" thickBot="1">
      <c r="A1090" s="336">
        <v>730</v>
      </c>
      <c r="B1090" s="223"/>
      <c r="C1090" s="226">
        <v>5202</v>
      </c>
      <c r="D1090" s="227" t="s">
        <v>869</v>
      </c>
      <c r="E1090" s="677"/>
      <c r="F1090" s="675"/>
      <c r="G1090" s="610"/>
      <c r="H1090" s="610"/>
      <c r="I1090" s="856">
        <f t="shared" si="239"/>
        <v>0</v>
      </c>
      <c r="J1090" s="316">
        <f t="shared" si="225"/>
      </c>
      <c r="K1090" s="317"/>
      <c r="L1090" s="611"/>
      <c r="M1090" s="612"/>
      <c r="N1090" s="434">
        <f t="shared" si="226"/>
        <v>0</v>
      </c>
      <c r="O1090" s="595">
        <f t="shared" si="240"/>
        <v>0</v>
      </c>
      <c r="P1090" s="317"/>
      <c r="Q1090" s="611"/>
      <c r="R1090" s="612"/>
      <c r="S1090" s="602">
        <f t="shared" si="241"/>
        <v>0</v>
      </c>
      <c r="T1090" s="408">
        <f t="shared" si="242"/>
        <v>0</v>
      </c>
      <c r="U1090" s="612"/>
      <c r="V1090" s="612"/>
      <c r="W1090" s="328"/>
      <c r="X1090" s="406">
        <f t="shared" si="227"/>
        <v>0</v>
      </c>
    </row>
    <row r="1091" spans="1:24" ht="18.75" thickBot="1">
      <c r="A1091" s="336">
        <v>735</v>
      </c>
      <c r="B1091" s="223"/>
      <c r="C1091" s="226">
        <v>5203</v>
      </c>
      <c r="D1091" s="227" t="s">
        <v>870</v>
      </c>
      <c r="E1091" s="677">
        <v>1200</v>
      </c>
      <c r="F1091" s="675">
        <v>0</v>
      </c>
      <c r="G1091" s="610">
        <v>1200</v>
      </c>
      <c r="H1091" s="610">
        <v>0</v>
      </c>
      <c r="I1091" s="856">
        <f t="shared" si="239"/>
        <v>1200</v>
      </c>
      <c r="J1091" s="316">
        <f t="shared" si="225"/>
        <v>1</v>
      </c>
      <c r="K1091" s="317"/>
      <c r="L1091" s="611"/>
      <c r="M1091" s="612"/>
      <c r="N1091" s="434">
        <f t="shared" si="226"/>
        <v>1200</v>
      </c>
      <c r="O1091" s="595">
        <f t="shared" si="240"/>
        <v>-1200</v>
      </c>
      <c r="P1091" s="317"/>
      <c r="Q1091" s="611"/>
      <c r="R1091" s="612"/>
      <c r="S1091" s="602">
        <f t="shared" si="241"/>
        <v>1200</v>
      </c>
      <c r="T1091" s="408">
        <f t="shared" si="242"/>
        <v>-1200</v>
      </c>
      <c r="U1091" s="612"/>
      <c r="V1091" s="612"/>
      <c r="W1091" s="328"/>
      <c r="X1091" s="406">
        <f t="shared" si="227"/>
        <v>-1200</v>
      </c>
    </row>
    <row r="1092" spans="1:24" ht="18.75" thickBot="1">
      <c r="A1092" s="336">
        <v>740</v>
      </c>
      <c r="B1092" s="223"/>
      <c r="C1092" s="226">
        <v>5204</v>
      </c>
      <c r="D1092" s="227" t="s">
        <v>871</v>
      </c>
      <c r="E1092" s="677"/>
      <c r="F1092" s="675"/>
      <c r="G1092" s="610"/>
      <c r="H1092" s="610"/>
      <c r="I1092" s="856">
        <f t="shared" si="239"/>
        <v>0</v>
      </c>
      <c r="J1092" s="316">
        <f t="shared" si="225"/>
      </c>
      <c r="K1092" s="317"/>
      <c r="L1092" s="611"/>
      <c r="M1092" s="612"/>
      <c r="N1092" s="434">
        <f t="shared" si="226"/>
        <v>0</v>
      </c>
      <c r="O1092" s="595">
        <f t="shared" si="240"/>
        <v>0</v>
      </c>
      <c r="P1092" s="317"/>
      <c r="Q1092" s="611"/>
      <c r="R1092" s="612"/>
      <c r="S1092" s="602">
        <f t="shared" si="241"/>
        <v>0</v>
      </c>
      <c r="T1092" s="408">
        <f t="shared" si="242"/>
        <v>0</v>
      </c>
      <c r="U1092" s="612"/>
      <c r="V1092" s="612"/>
      <c r="W1092" s="328"/>
      <c r="X1092" s="406">
        <f t="shared" si="227"/>
        <v>0</v>
      </c>
    </row>
    <row r="1093" spans="1:24" ht="18.75" thickBot="1">
      <c r="A1093" s="336">
        <v>745</v>
      </c>
      <c r="B1093" s="223"/>
      <c r="C1093" s="226">
        <v>5205</v>
      </c>
      <c r="D1093" s="227" t="s">
        <v>872</v>
      </c>
      <c r="E1093" s="677">
        <v>600</v>
      </c>
      <c r="F1093" s="675">
        <v>0</v>
      </c>
      <c r="G1093" s="610">
        <v>600</v>
      </c>
      <c r="H1093" s="610">
        <v>0</v>
      </c>
      <c r="I1093" s="856">
        <f t="shared" si="239"/>
        <v>600</v>
      </c>
      <c r="J1093" s="316">
        <f t="shared" si="225"/>
        <v>1</v>
      </c>
      <c r="K1093" s="317"/>
      <c r="L1093" s="611"/>
      <c r="M1093" s="612"/>
      <c r="N1093" s="434">
        <f t="shared" si="226"/>
        <v>600</v>
      </c>
      <c r="O1093" s="595">
        <f t="shared" si="240"/>
        <v>-600</v>
      </c>
      <c r="P1093" s="317"/>
      <c r="Q1093" s="611"/>
      <c r="R1093" s="612"/>
      <c r="S1093" s="602">
        <f t="shared" si="241"/>
        <v>600</v>
      </c>
      <c r="T1093" s="408">
        <f t="shared" si="242"/>
        <v>-600</v>
      </c>
      <c r="U1093" s="612"/>
      <c r="V1093" s="612"/>
      <c r="W1093" s="328"/>
      <c r="X1093" s="406">
        <f t="shared" si="227"/>
        <v>-600</v>
      </c>
    </row>
    <row r="1094" spans="1:24" ht="18.75" thickBot="1">
      <c r="A1094" s="335">
        <v>750</v>
      </c>
      <c r="B1094" s="223"/>
      <c r="C1094" s="226">
        <v>5206</v>
      </c>
      <c r="D1094" s="227" t="s">
        <v>873</v>
      </c>
      <c r="E1094" s="677"/>
      <c r="F1094" s="675"/>
      <c r="G1094" s="610"/>
      <c r="H1094" s="610"/>
      <c r="I1094" s="856">
        <f t="shared" si="239"/>
        <v>0</v>
      </c>
      <c r="J1094" s="316">
        <f t="shared" si="225"/>
      </c>
      <c r="K1094" s="317"/>
      <c r="L1094" s="611"/>
      <c r="M1094" s="612"/>
      <c r="N1094" s="434">
        <f t="shared" si="226"/>
        <v>0</v>
      </c>
      <c r="O1094" s="595">
        <f t="shared" si="240"/>
        <v>0</v>
      </c>
      <c r="P1094" s="317"/>
      <c r="Q1094" s="611"/>
      <c r="R1094" s="612"/>
      <c r="S1094" s="602">
        <f t="shared" si="241"/>
        <v>0</v>
      </c>
      <c r="T1094" s="408">
        <f t="shared" si="242"/>
        <v>0</v>
      </c>
      <c r="U1094" s="612"/>
      <c r="V1094" s="612"/>
      <c r="W1094" s="328"/>
      <c r="X1094" s="406">
        <f t="shared" si="227"/>
        <v>0</v>
      </c>
    </row>
    <row r="1095" spans="1:24" ht="18.75" thickBot="1">
      <c r="A1095" s="336">
        <v>755</v>
      </c>
      <c r="B1095" s="223"/>
      <c r="C1095" s="228">
        <v>5219</v>
      </c>
      <c r="D1095" s="229" t="s">
        <v>874</v>
      </c>
      <c r="E1095" s="677"/>
      <c r="F1095" s="675"/>
      <c r="G1095" s="610"/>
      <c r="H1095" s="610"/>
      <c r="I1095" s="856">
        <f t="shared" si="239"/>
        <v>0</v>
      </c>
      <c r="J1095" s="316">
        <f t="shared" si="225"/>
      </c>
      <c r="K1095" s="317"/>
      <c r="L1095" s="611"/>
      <c r="M1095" s="612"/>
      <c r="N1095" s="434">
        <f t="shared" si="226"/>
        <v>0</v>
      </c>
      <c r="O1095" s="595">
        <f t="shared" si="240"/>
        <v>0</v>
      </c>
      <c r="P1095" s="317"/>
      <c r="Q1095" s="611"/>
      <c r="R1095" s="612"/>
      <c r="S1095" s="602">
        <f t="shared" si="241"/>
        <v>0</v>
      </c>
      <c r="T1095" s="408">
        <f t="shared" si="242"/>
        <v>0</v>
      </c>
      <c r="U1095" s="612"/>
      <c r="V1095" s="612"/>
      <c r="W1095" s="328"/>
      <c r="X1095" s="406">
        <f t="shared" si="227"/>
        <v>0</v>
      </c>
    </row>
    <row r="1096" spans="1:24" ht="18.75" thickBot="1">
      <c r="A1096" s="336">
        <v>760</v>
      </c>
      <c r="B1096" s="222">
        <v>5300</v>
      </c>
      <c r="C1096" s="1037" t="s">
        <v>875</v>
      </c>
      <c r="D1096" s="1037"/>
      <c r="E1096" s="1024">
        <f>SUM(E1097:E1098)</f>
        <v>0</v>
      </c>
      <c r="F1096" s="674">
        <f>SUM(F1097:F1098)</f>
        <v>0</v>
      </c>
      <c r="G1096" s="607">
        <f>SUM(G1097:G1098)</f>
        <v>0</v>
      </c>
      <c r="H1096" s="607">
        <f>SUM(H1097:H1098)</f>
        <v>0</v>
      </c>
      <c r="I1096" s="607">
        <f>SUM(I1097:I1098)</f>
        <v>0</v>
      </c>
      <c r="J1096" s="316">
        <f t="shared" si="225"/>
      </c>
      <c r="K1096" s="317"/>
      <c r="L1096" s="430">
        <f>SUM(L1097:L1098)</f>
        <v>0</v>
      </c>
      <c r="M1096" s="431">
        <f>SUM(M1097:M1098)</f>
        <v>0</v>
      </c>
      <c r="N1096" s="608">
        <f>SUM(N1097:N1098)</f>
        <v>0</v>
      </c>
      <c r="O1096" s="609">
        <f>SUM(O1097:O1098)</f>
        <v>0</v>
      </c>
      <c r="P1096" s="317"/>
      <c r="Q1096" s="430">
        <f aca="true" t="shared" si="243" ref="Q1096:W1096">SUM(Q1097:Q1098)</f>
        <v>0</v>
      </c>
      <c r="R1096" s="431">
        <f t="shared" si="243"/>
        <v>0</v>
      </c>
      <c r="S1096" s="431">
        <f t="shared" si="243"/>
        <v>0</v>
      </c>
      <c r="T1096" s="431">
        <f t="shared" si="243"/>
        <v>0</v>
      </c>
      <c r="U1096" s="431">
        <f t="shared" si="243"/>
        <v>0</v>
      </c>
      <c r="V1096" s="431">
        <f t="shared" si="243"/>
        <v>0</v>
      </c>
      <c r="W1096" s="609">
        <f t="shared" si="243"/>
        <v>0</v>
      </c>
      <c r="X1096" s="406">
        <f t="shared" si="227"/>
        <v>0</v>
      </c>
    </row>
    <row r="1097" spans="1:24" ht="18.75" thickBot="1">
      <c r="A1097" s="335">
        <v>765</v>
      </c>
      <c r="B1097" s="223"/>
      <c r="C1097" s="224">
        <v>5301</v>
      </c>
      <c r="D1097" s="225" t="s">
        <v>876</v>
      </c>
      <c r="E1097" s="677"/>
      <c r="F1097" s="675"/>
      <c r="G1097" s="610"/>
      <c r="H1097" s="610"/>
      <c r="I1097" s="856">
        <f>F1097+G1097+H1097</f>
        <v>0</v>
      </c>
      <c r="J1097" s="316">
        <f t="shared" si="225"/>
      </c>
      <c r="K1097" s="317"/>
      <c r="L1097" s="611"/>
      <c r="M1097" s="612"/>
      <c r="N1097" s="434">
        <f t="shared" si="226"/>
        <v>0</v>
      </c>
      <c r="O1097" s="595">
        <f>L1097+M1097-N1097</f>
        <v>0</v>
      </c>
      <c r="P1097" s="317"/>
      <c r="Q1097" s="611"/>
      <c r="R1097" s="612"/>
      <c r="S1097" s="602">
        <f>+IF(+(L1097+M1097)&gt;=I1097,+M1097,+(+I1097-L1097))</f>
        <v>0</v>
      </c>
      <c r="T1097" s="408">
        <f>Q1097+R1097-S1097</f>
        <v>0</v>
      </c>
      <c r="U1097" s="612"/>
      <c r="V1097" s="612"/>
      <c r="W1097" s="328"/>
      <c r="X1097" s="406">
        <f t="shared" si="227"/>
        <v>0</v>
      </c>
    </row>
    <row r="1098" spans="1:24" ht="18.75" thickBot="1">
      <c r="A1098" s="335">
        <v>775</v>
      </c>
      <c r="B1098" s="223"/>
      <c r="C1098" s="228">
        <v>5309</v>
      </c>
      <c r="D1098" s="229" t="s">
        <v>877</v>
      </c>
      <c r="E1098" s="677"/>
      <c r="F1098" s="675"/>
      <c r="G1098" s="610"/>
      <c r="H1098" s="610"/>
      <c r="I1098" s="856">
        <f>F1098+G1098+H1098</f>
        <v>0</v>
      </c>
      <c r="J1098" s="316">
        <f t="shared" si="225"/>
      </c>
      <c r="K1098" s="317"/>
      <c r="L1098" s="611"/>
      <c r="M1098" s="612"/>
      <c r="N1098" s="434">
        <f t="shared" si="226"/>
        <v>0</v>
      </c>
      <c r="O1098" s="595">
        <f>L1098+M1098-N1098</f>
        <v>0</v>
      </c>
      <c r="P1098" s="317"/>
      <c r="Q1098" s="611"/>
      <c r="R1098" s="612"/>
      <c r="S1098" s="602">
        <f>+IF(+(L1098+M1098)&gt;=I1098,+M1098,+(+I1098-L1098))</f>
        <v>0</v>
      </c>
      <c r="T1098" s="408">
        <f>Q1098+R1098-S1098</f>
        <v>0</v>
      </c>
      <c r="U1098" s="612"/>
      <c r="V1098" s="612"/>
      <c r="W1098" s="328"/>
      <c r="X1098" s="406">
        <f t="shared" si="227"/>
        <v>0</v>
      </c>
    </row>
    <row r="1099" spans="1:24" ht="18.75" thickBot="1">
      <c r="A1099" s="336">
        <v>780</v>
      </c>
      <c r="B1099" s="222">
        <v>5400</v>
      </c>
      <c r="C1099" s="1038" t="s">
        <v>878</v>
      </c>
      <c r="D1099" s="1038"/>
      <c r="E1099" s="676"/>
      <c r="F1099" s="673"/>
      <c r="G1099" s="604"/>
      <c r="H1099" s="604"/>
      <c r="I1099" s="856">
        <f>F1099+G1099+H1099</f>
        <v>0</v>
      </c>
      <c r="J1099" s="316">
        <f t="shared" si="225"/>
      </c>
      <c r="K1099" s="317"/>
      <c r="L1099" s="605"/>
      <c r="M1099" s="606"/>
      <c r="N1099" s="431">
        <f t="shared" si="226"/>
        <v>0</v>
      </c>
      <c r="O1099" s="595">
        <f>L1099+M1099-N1099</f>
        <v>0</v>
      </c>
      <c r="P1099" s="317"/>
      <c r="Q1099" s="605"/>
      <c r="R1099" s="606"/>
      <c r="S1099" s="602">
        <f>+IF(+(L1099+M1099)&gt;=I1099,+M1099,+(+I1099-L1099))</f>
        <v>0</v>
      </c>
      <c r="T1099" s="408">
        <f>Q1099+R1099-S1099</f>
        <v>0</v>
      </c>
      <c r="U1099" s="606"/>
      <c r="V1099" s="606"/>
      <c r="W1099" s="328"/>
      <c r="X1099" s="406">
        <f t="shared" si="227"/>
        <v>0</v>
      </c>
    </row>
    <row r="1100" spans="1:24" ht="18.75" thickBot="1">
      <c r="A1100" s="336">
        <v>785</v>
      </c>
      <c r="B1100" s="173">
        <v>5500</v>
      </c>
      <c r="C1100" s="1039" t="s">
        <v>879</v>
      </c>
      <c r="D1100" s="1039"/>
      <c r="E1100" s="645">
        <f>SUM(E1101:E1104)</f>
        <v>0</v>
      </c>
      <c r="F1100" s="410">
        <f>SUM(F1101:F1104)</f>
        <v>0</v>
      </c>
      <c r="G1100" s="325">
        <f>SUM(G1101:G1104)</f>
        <v>0</v>
      </c>
      <c r="H1100" s="325">
        <f>SUM(H1101:H1104)</f>
        <v>0</v>
      </c>
      <c r="I1100" s="325">
        <f>SUM(I1101:I1104)</f>
        <v>0</v>
      </c>
      <c r="J1100" s="316">
        <f t="shared" si="225"/>
      </c>
      <c r="K1100" s="317"/>
      <c r="L1100" s="411">
        <f>SUM(L1101:L1104)</f>
        <v>0</v>
      </c>
      <c r="M1100" s="412">
        <f>SUM(M1101:M1104)</f>
        <v>0</v>
      </c>
      <c r="N1100" s="597">
        <f>SUM(N1101:N1104)</f>
        <v>0</v>
      </c>
      <c r="O1100" s="598">
        <f>SUM(O1101:O1104)</f>
        <v>0</v>
      </c>
      <c r="P1100" s="317"/>
      <c r="Q1100" s="411">
        <f aca="true" t="shared" si="244" ref="Q1100:W1100">SUM(Q1101:Q1104)</f>
        <v>0</v>
      </c>
      <c r="R1100" s="412">
        <f t="shared" si="244"/>
        <v>0</v>
      </c>
      <c r="S1100" s="412">
        <f t="shared" si="244"/>
        <v>0</v>
      </c>
      <c r="T1100" s="412">
        <f t="shared" si="244"/>
        <v>0</v>
      </c>
      <c r="U1100" s="412">
        <f t="shared" si="244"/>
        <v>0</v>
      </c>
      <c r="V1100" s="412">
        <f t="shared" si="244"/>
        <v>0</v>
      </c>
      <c r="W1100" s="598">
        <f t="shared" si="244"/>
        <v>0</v>
      </c>
      <c r="X1100" s="406">
        <f t="shared" si="227"/>
        <v>0</v>
      </c>
    </row>
    <row r="1101" spans="1:24" ht="18.75" thickBot="1">
      <c r="A1101" s="336">
        <v>790</v>
      </c>
      <c r="B1101" s="220"/>
      <c r="C1101" s="180">
        <v>5501</v>
      </c>
      <c r="D1101" s="209" t="s">
        <v>880</v>
      </c>
      <c r="E1101" s="625"/>
      <c r="F1101" s="627"/>
      <c r="G1101" s="318"/>
      <c r="H1101" s="318"/>
      <c r="I1101" s="856">
        <f>F1101+G1101+H1101</f>
        <v>0</v>
      </c>
      <c r="J1101" s="316">
        <f t="shared" si="225"/>
      </c>
      <c r="K1101" s="317"/>
      <c r="L1101" s="594"/>
      <c r="M1101" s="327"/>
      <c r="N1101" s="408">
        <f t="shared" si="226"/>
        <v>0</v>
      </c>
      <c r="O1101" s="595">
        <f>L1101+M1101-N1101</f>
        <v>0</v>
      </c>
      <c r="P1101" s="317"/>
      <c r="Q1101" s="594"/>
      <c r="R1101" s="327"/>
      <c r="S1101" s="602">
        <f>+IF(+(L1101+M1101)&gt;=I1101,+M1101,+(+I1101-L1101))</f>
        <v>0</v>
      </c>
      <c r="T1101" s="408">
        <f>Q1101+R1101-S1101</f>
        <v>0</v>
      </c>
      <c r="U1101" s="327"/>
      <c r="V1101" s="327"/>
      <c r="W1101" s="328"/>
      <c r="X1101" s="406">
        <f t="shared" si="227"/>
        <v>0</v>
      </c>
    </row>
    <row r="1102" spans="1:24" ht="18.75" thickBot="1">
      <c r="A1102" s="336">
        <v>795</v>
      </c>
      <c r="B1102" s="220"/>
      <c r="C1102" s="170">
        <v>5502</v>
      </c>
      <c r="D1102" s="181" t="s">
        <v>881</v>
      </c>
      <c r="E1102" s="625"/>
      <c r="F1102" s="627"/>
      <c r="G1102" s="318"/>
      <c r="H1102" s="318"/>
      <c r="I1102" s="856">
        <f>F1102+G1102+H1102</f>
        <v>0</v>
      </c>
      <c r="J1102" s="316">
        <f t="shared" si="225"/>
      </c>
      <c r="K1102" s="317"/>
      <c r="L1102" s="594"/>
      <c r="M1102" s="327"/>
      <c r="N1102" s="408">
        <f t="shared" si="226"/>
        <v>0</v>
      </c>
      <c r="O1102" s="595">
        <f>L1102+M1102-N1102</f>
        <v>0</v>
      </c>
      <c r="P1102" s="317"/>
      <c r="Q1102" s="594"/>
      <c r="R1102" s="327"/>
      <c r="S1102" s="602">
        <f>+IF(+(L1102+M1102)&gt;=I1102,+M1102,+(+I1102-L1102))</f>
        <v>0</v>
      </c>
      <c r="T1102" s="408">
        <f>Q1102+R1102-S1102</f>
        <v>0</v>
      </c>
      <c r="U1102" s="327"/>
      <c r="V1102" s="327"/>
      <c r="W1102" s="328"/>
      <c r="X1102" s="406">
        <f t="shared" si="227"/>
        <v>0</v>
      </c>
    </row>
    <row r="1103" spans="1:24" ht="18.75" thickBot="1">
      <c r="A1103" s="335">
        <v>805</v>
      </c>
      <c r="B1103" s="220"/>
      <c r="C1103" s="170">
        <v>5503</v>
      </c>
      <c r="D1103" s="172" t="s">
        <v>882</v>
      </c>
      <c r="E1103" s="625"/>
      <c r="F1103" s="627"/>
      <c r="G1103" s="318"/>
      <c r="H1103" s="318"/>
      <c r="I1103" s="856">
        <f>F1103+G1103+H1103</f>
        <v>0</v>
      </c>
      <c r="J1103" s="316">
        <f t="shared" si="225"/>
      </c>
      <c r="K1103" s="317"/>
      <c r="L1103" s="594"/>
      <c r="M1103" s="327"/>
      <c r="N1103" s="408">
        <f t="shared" si="226"/>
        <v>0</v>
      </c>
      <c r="O1103" s="595">
        <f>L1103+M1103-N1103</f>
        <v>0</v>
      </c>
      <c r="P1103" s="317"/>
      <c r="Q1103" s="594"/>
      <c r="R1103" s="327"/>
      <c r="S1103" s="602">
        <f>+IF(+(L1103+M1103)&gt;=I1103,+M1103,+(+I1103-L1103))</f>
        <v>0</v>
      </c>
      <c r="T1103" s="408">
        <f>Q1103+R1103-S1103</f>
        <v>0</v>
      </c>
      <c r="U1103" s="327"/>
      <c r="V1103" s="327"/>
      <c r="W1103" s="328"/>
      <c r="X1103" s="406">
        <f t="shared" si="227"/>
        <v>0</v>
      </c>
    </row>
    <row r="1104" spans="1:24" ht="18.75" thickBot="1">
      <c r="A1104" s="336">
        <v>810</v>
      </c>
      <c r="B1104" s="220"/>
      <c r="C1104" s="170">
        <v>5504</v>
      </c>
      <c r="D1104" s="181" t="s">
        <v>883</v>
      </c>
      <c r="E1104" s="625"/>
      <c r="F1104" s="627"/>
      <c r="G1104" s="318"/>
      <c r="H1104" s="318"/>
      <c r="I1104" s="856">
        <f>F1104+G1104+H1104</f>
        <v>0</v>
      </c>
      <c r="J1104" s="316">
        <f t="shared" si="225"/>
      </c>
      <c r="K1104" s="317"/>
      <c r="L1104" s="594"/>
      <c r="M1104" s="327"/>
      <c r="N1104" s="408">
        <f t="shared" si="226"/>
        <v>0</v>
      </c>
      <c r="O1104" s="595">
        <f>L1104+M1104-N1104</f>
        <v>0</v>
      </c>
      <c r="P1104" s="317"/>
      <c r="Q1104" s="594"/>
      <c r="R1104" s="327"/>
      <c r="S1104" s="602">
        <f>+IF(+(L1104+M1104)&gt;=I1104,+M1104,+(+I1104-L1104))</f>
        <v>0</v>
      </c>
      <c r="T1104" s="408">
        <f>Q1104+R1104-S1104</f>
        <v>0</v>
      </c>
      <c r="U1104" s="327"/>
      <c r="V1104" s="327"/>
      <c r="W1104" s="328"/>
      <c r="X1104" s="406">
        <f t="shared" si="227"/>
        <v>0</v>
      </c>
    </row>
    <row r="1105" spans="1:24" ht="18.75" thickBot="1">
      <c r="A1105" s="336">
        <v>815</v>
      </c>
      <c r="B1105" s="222">
        <v>5700</v>
      </c>
      <c r="C1105" s="1040" t="s">
        <v>884</v>
      </c>
      <c r="D1105" s="1041"/>
      <c r="E1105" s="1024">
        <f>SUM(E1106:E1108)</f>
        <v>0</v>
      </c>
      <c r="F1105" s="674">
        <f>SUM(F1106:F1108)</f>
        <v>0</v>
      </c>
      <c r="G1105" s="607">
        <f>SUM(G1106:G1108)</f>
        <v>0</v>
      </c>
      <c r="H1105" s="607">
        <f>SUM(H1106:H1108)</f>
        <v>0</v>
      </c>
      <c r="I1105" s="607">
        <f>SUM(I1106:I1108)</f>
        <v>0</v>
      </c>
      <c r="J1105" s="316">
        <f t="shared" si="225"/>
      </c>
      <c r="K1105" s="317"/>
      <c r="L1105" s="430">
        <f>SUM(L1106:L1108)</f>
        <v>0</v>
      </c>
      <c r="M1105" s="431">
        <f>SUM(M1106:M1108)</f>
        <v>0</v>
      </c>
      <c r="N1105" s="608">
        <f>SUM(N1106:N1107)</f>
        <v>0</v>
      </c>
      <c r="O1105" s="609">
        <f>SUM(O1106:O1108)</f>
        <v>0</v>
      </c>
      <c r="P1105" s="317"/>
      <c r="Q1105" s="430">
        <f>SUM(Q1106:Q1108)</f>
        <v>0</v>
      </c>
      <c r="R1105" s="431">
        <f>SUM(R1106:R1108)</f>
        <v>0</v>
      </c>
      <c r="S1105" s="431">
        <f>SUM(S1106:S1108)</f>
        <v>0</v>
      </c>
      <c r="T1105" s="431">
        <f>SUM(T1106:T1108)</f>
        <v>0</v>
      </c>
      <c r="U1105" s="431">
        <f>SUM(U1106:U1108)</f>
        <v>0</v>
      </c>
      <c r="V1105" s="431">
        <f>SUM(V1106:V1107)</f>
        <v>0</v>
      </c>
      <c r="W1105" s="609">
        <f>SUM(W1106:W1108)</f>
        <v>0</v>
      </c>
      <c r="X1105" s="406">
        <f t="shared" si="227"/>
        <v>0</v>
      </c>
    </row>
    <row r="1106" spans="1:24" ht="18.75" thickBot="1">
      <c r="A1106" s="342">
        <v>525</v>
      </c>
      <c r="B1106" s="223"/>
      <c r="C1106" s="224">
        <v>5701</v>
      </c>
      <c r="D1106" s="225" t="s">
        <v>885</v>
      </c>
      <c r="E1106" s="677"/>
      <c r="F1106" s="675"/>
      <c r="G1106" s="610"/>
      <c r="H1106" s="610"/>
      <c r="I1106" s="856">
        <f>F1106+G1106+H1106</f>
        <v>0</v>
      </c>
      <c r="J1106" s="316">
        <f t="shared" si="225"/>
      </c>
      <c r="K1106" s="317"/>
      <c r="L1106" s="611"/>
      <c r="M1106" s="612"/>
      <c r="N1106" s="434">
        <f t="shared" si="226"/>
        <v>0</v>
      </c>
      <c r="O1106" s="595">
        <f>L1106+M1106-N1106</f>
        <v>0</v>
      </c>
      <c r="P1106" s="317"/>
      <c r="Q1106" s="611"/>
      <c r="R1106" s="612"/>
      <c r="S1106" s="602">
        <f>+IF(+(L1106+M1106)&gt;=I1106,+M1106,+(+I1106-L1106))</f>
        <v>0</v>
      </c>
      <c r="T1106" s="408">
        <f>Q1106+R1106-S1106</f>
        <v>0</v>
      </c>
      <c r="U1106" s="612"/>
      <c r="V1106" s="612"/>
      <c r="W1106" s="328"/>
      <c r="X1106" s="406">
        <f t="shared" si="227"/>
        <v>0</v>
      </c>
    </row>
    <row r="1107" spans="1:24" ht="18.75" thickBot="1">
      <c r="A1107" s="336">
        <v>816</v>
      </c>
      <c r="B1107" s="223"/>
      <c r="C1107" s="228">
        <v>5702</v>
      </c>
      <c r="D1107" s="229" t="s">
        <v>886</v>
      </c>
      <c r="E1107" s="677"/>
      <c r="F1107" s="675"/>
      <c r="G1107" s="610"/>
      <c r="H1107" s="610"/>
      <c r="I1107" s="856">
        <f>F1107+G1107+H1107</f>
        <v>0</v>
      </c>
      <c r="J1107" s="316">
        <f t="shared" si="225"/>
      </c>
      <c r="K1107" s="317"/>
      <c r="L1107" s="611"/>
      <c r="M1107" s="612"/>
      <c r="N1107" s="434">
        <f t="shared" si="226"/>
        <v>0</v>
      </c>
      <c r="O1107" s="595">
        <f>L1107+M1107-N1107</f>
        <v>0</v>
      </c>
      <c r="P1107" s="317"/>
      <c r="Q1107" s="611"/>
      <c r="R1107" s="612"/>
      <c r="S1107" s="602">
        <f>+IF(+(L1107+M1107)&gt;=I1107,+M1107,+(+I1107-L1107))</f>
        <v>0</v>
      </c>
      <c r="T1107" s="408">
        <f>Q1107+R1107-S1107</f>
        <v>0</v>
      </c>
      <c r="U1107" s="612"/>
      <c r="V1107" s="612"/>
      <c r="W1107" s="328"/>
      <c r="X1107" s="406">
        <f t="shared" si="227"/>
        <v>0</v>
      </c>
    </row>
    <row r="1108" spans="1:24" ht="36" customHeight="1" thickBot="1">
      <c r="A1108" s="335">
        <v>820</v>
      </c>
      <c r="B1108" s="169"/>
      <c r="C1108" s="230">
        <v>4071</v>
      </c>
      <c r="D1108" s="650" t="s">
        <v>887</v>
      </c>
      <c r="E1108" s="625"/>
      <c r="F1108" s="637"/>
      <c r="G1108" s="350"/>
      <c r="H1108" s="350"/>
      <c r="I1108" s="856">
        <f>F1108+G1108+H1108</f>
        <v>0</v>
      </c>
      <c r="J1108" s="316">
        <f t="shared" si="225"/>
      </c>
      <c r="K1108" s="317"/>
      <c r="L1108" s="436"/>
      <c r="M1108" s="414"/>
      <c r="N1108" s="414"/>
      <c r="O1108" s="613"/>
      <c r="P1108" s="317"/>
      <c r="Q1108" s="409"/>
      <c r="R1108" s="414"/>
      <c r="S1108" s="414"/>
      <c r="T1108" s="414"/>
      <c r="U1108" s="414"/>
      <c r="V1108" s="414"/>
      <c r="W1108" s="596"/>
      <c r="X1108" s="406">
        <f t="shared" si="227"/>
        <v>0</v>
      </c>
    </row>
    <row r="1109" spans="1:24" ht="15.75">
      <c r="A1109" s="336">
        <v>821</v>
      </c>
      <c r="B1109" s="220"/>
      <c r="C1109" s="231"/>
      <c r="D1109" s="438" t="s">
        <v>888</v>
      </c>
      <c r="E1109" s="322"/>
      <c r="F1109" s="322"/>
      <c r="G1109" s="322"/>
      <c r="H1109" s="322"/>
      <c r="I1109" s="323"/>
      <c r="J1109" s="316">
        <f t="shared" si="225"/>
      </c>
      <c r="K1109" s="317"/>
      <c r="L1109" s="614"/>
      <c r="M1109" s="615"/>
      <c r="N1109" s="425"/>
      <c r="O1109" s="426"/>
      <c r="P1109" s="317"/>
      <c r="Q1109" s="614"/>
      <c r="R1109" s="615"/>
      <c r="S1109" s="425"/>
      <c r="T1109" s="425"/>
      <c r="U1109" s="615"/>
      <c r="V1109" s="425"/>
      <c r="W1109" s="426"/>
      <c r="X1109" s="426"/>
    </row>
    <row r="1110" spans="1:24" ht="18.75" thickBot="1">
      <c r="A1110" s="336">
        <v>822</v>
      </c>
      <c r="B1110" s="616">
        <v>98</v>
      </c>
      <c r="C1110" s="1042" t="s">
        <v>889</v>
      </c>
      <c r="D1110" s="1043"/>
      <c r="E1110" s="628"/>
      <c r="F1110" s="631"/>
      <c r="G1110" s="331"/>
      <c r="H1110" s="331"/>
      <c r="I1110" s="856">
        <f>F1110+G1110+H1110</f>
        <v>0</v>
      </c>
      <c r="J1110" s="316">
        <f>(IF($E1110&lt;&gt;0,$J$2,IF($I1110&lt;&gt;0,$J$2,"")))</f>
      </c>
      <c r="K1110" s="317"/>
      <c r="L1110" s="601"/>
      <c r="M1110" s="329"/>
      <c r="N1110" s="412">
        <f t="shared" si="226"/>
        <v>0</v>
      </c>
      <c r="O1110" s="595">
        <f>L1110+M1110-N1110</f>
        <v>0</v>
      </c>
      <c r="P1110" s="317"/>
      <c r="Q1110" s="601"/>
      <c r="R1110" s="329"/>
      <c r="S1110" s="602">
        <f>+IF(+(L1110+M1110)&gt;=I1110,+M1110,+(+I1110-L1110))</f>
        <v>0</v>
      </c>
      <c r="T1110" s="408">
        <f>Q1110+R1110-S1110</f>
        <v>0</v>
      </c>
      <c r="U1110" s="329"/>
      <c r="V1110" s="329"/>
      <c r="W1110" s="328"/>
      <c r="X1110" s="406">
        <f t="shared" si="227"/>
        <v>0</v>
      </c>
    </row>
    <row r="1111" spans="1:24" ht="15.75">
      <c r="A1111" s="336">
        <v>823</v>
      </c>
      <c r="B1111" s="232"/>
      <c r="C1111" s="440" t="s">
        <v>890</v>
      </c>
      <c r="D1111" s="441"/>
      <c r="E1111" s="532"/>
      <c r="F1111" s="532"/>
      <c r="G1111" s="532"/>
      <c r="H1111" s="532"/>
      <c r="I1111" s="442"/>
      <c r="J1111" s="316">
        <f>(IF($E1111&lt;&gt;0,$J$2,IF($I1111&lt;&gt;0,$J$2,"")))</f>
      </c>
      <c r="K1111" s="317"/>
      <c r="L1111" s="443"/>
      <c r="M1111" s="444"/>
      <c r="N1111" s="444"/>
      <c r="O1111" s="445"/>
      <c r="P1111" s="317"/>
      <c r="Q1111" s="443"/>
      <c r="R1111" s="444"/>
      <c r="S1111" s="444"/>
      <c r="T1111" s="444"/>
      <c r="U1111" s="444"/>
      <c r="V1111" s="444"/>
      <c r="W1111" s="445"/>
      <c r="X1111" s="445"/>
    </row>
    <row r="1112" spans="1:24" ht="15.75">
      <c r="A1112" s="336">
        <v>825</v>
      </c>
      <c r="B1112" s="232"/>
      <c r="C1112" s="446" t="s">
        <v>891</v>
      </c>
      <c r="D1112" s="438"/>
      <c r="E1112" s="520"/>
      <c r="F1112" s="520"/>
      <c r="G1112" s="520"/>
      <c r="H1112" s="520"/>
      <c r="I1112" s="394"/>
      <c r="J1112" s="316">
        <f>(IF($E1112&lt;&gt;0,$J$2,IF($I1112&lt;&gt;0,$J$2,"")))</f>
      </c>
      <c r="K1112" s="317"/>
      <c r="L1112" s="447"/>
      <c r="M1112" s="448"/>
      <c r="N1112" s="448"/>
      <c r="O1112" s="449"/>
      <c r="P1112" s="317"/>
      <c r="Q1112" s="447"/>
      <c r="R1112" s="448"/>
      <c r="S1112" s="448"/>
      <c r="T1112" s="448"/>
      <c r="U1112" s="448"/>
      <c r="V1112" s="448"/>
      <c r="W1112" s="449"/>
      <c r="X1112" s="449"/>
    </row>
    <row r="1113" spans="1:24" ht="16.5" thickBot="1">
      <c r="A1113" s="336"/>
      <c r="B1113" s="233"/>
      <c r="C1113" s="450" t="s">
        <v>892</v>
      </c>
      <c r="D1113" s="451"/>
      <c r="E1113" s="533"/>
      <c r="F1113" s="533"/>
      <c r="G1113" s="533"/>
      <c r="H1113" s="533"/>
      <c r="I1113" s="400"/>
      <c r="J1113" s="316">
        <f>(IF($E1113&lt;&gt;0,$J$2,IF($I1113&lt;&gt;0,$J$2,"")))</f>
      </c>
      <c r="K1113" s="317"/>
      <c r="L1113" s="452"/>
      <c r="M1113" s="453"/>
      <c r="N1113" s="453"/>
      <c r="O1113" s="454"/>
      <c r="P1113" s="317"/>
      <c r="Q1113" s="452"/>
      <c r="R1113" s="453"/>
      <c r="S1113" s="453"/>
      <c r="T1113" s="453"/>
      <c r="U1113" s="453"/>
      <c r="V1113" s="453"/>
      <c r="W1113" s="454"/>
      <c r="X1113" s="454"/>
    </row>
    <row r="1114" spans="1:24" ht="18.75" thickBot="1">
      <c r="A1114" s="336"/>
      <c r="B1114" s="234"/>
      <c r="C1114" s="202" t="s">
        <v>775</v>
      </c>
      <c r="D1114" s="235" t="s">
        <v>893</v>
      </c>
      <c r="E1114" s="353">
        <f>SUM(E1003,E1006,E1012,E1018,E1019,E1038,E1044,E1048,E1049,E1050,E1051,E1052,E1060,E1067,E1068,E1069,E1070,E1077,E1081,E1082,E1083,E1084,E1087,E1088,E1096,E1099,E1100,E1105)+E1110</f>
        <v>29763</v>
      </c>
      <c r="F1114" s="353">
        <f>SUM(F1003,F1006,F1012,F1018,F1019,F1038,F1044,F1048,F1049,F1050,F1051,F1052,F1060,F1067,F1068,F1069,F1070,F1077,F1081,F1082,F1083,F1084,F1087,F1088,F1096,F1099,F1100,F1105)+F1110</f>
        <v>0</v>
      </c>
      <c r="G1114" s="353">
        <f>SUM(G1003,G1006,G1012,G1018,G1019,G1038,G1044,G1048,G1049,G1050,G1051,G1052,G1060,G1067,G1068,G1069,G1070,G1077,G1081,G1082,G1083,G1084,G1087,G1088,G1096,G1099,G1100,G1105)+G1110</f>
        <v>29232</v>
      </c>
      <c r="H1114" s="353">
        <f>SUM(H1003,H1006,H1012,H1018,H1019,H1038,H1044,H1048,H1049,H1050,H1051,H1052,H1060,H1067,H1068,H1069,H1070,H1077,H1081,H1082,H1083,H1084,H1087,H1088,H1096,H1099,H1100,H1105)+H1110</f>
        <v>0</v>
      </c>
      <c r="I1114" s="353">
        <f>SUM(I1003,I1006,I1012,I1018,I1019,I1038,I1044,I1048,I1049,I1050,I1051,I1052,I1060,I1067,I1068,I1069,I1070,I1077,I1081,I1082,I1083,I1084,I1087,I1088,I1096,I1099,I1100,I1105)+I1110</f>
        <v>29232</v>
      </c>
      <c r="J1114" s="316">
        <f>(IF($E1114&lt;&gt;0,$J$2,IF($I1114&lt;&gt;0,$J$2,"")))</f>
        <v>1</v>
      </c>
      <c r="K1114" s="965" t="str">
        <f>LEFT(C999,1)</f>
        <v>9</v>
      </c>
      <c r="L1114" s="456">
        <f>SUM(L1003,L1006,L1012,L1018,L1019,L1038,L1044,L1048,L1049,L1050,L1051,L1052,L1060,L1067,L1068,L1069,L1070,L1077,L1081,L1082,L1083,L1084,L1087,L1088,L1096,L1099,L1100,L1105)+L1110</f>
        <v>0</v>
      </c>
      <c r="M1114" s="456">
        <f>SUM(M1003,M1006,M1012,M1018,M1019,M1038,M1044,M1048,M1049,M1050,M1051,M1052,M1060,M1067,M1068,M1069,M1070,M1077,M1081,M1082,M1083,M1084,M1087,M1088,M1096,M1099,M1100,M1105)+M1110</f>
        <v>0</v>
      </c>
      <c r="N1114" s="617">
        <f>SUM(N1003,N1006,N1012,N1018,N1019,N1038,N1044,N1048,N1049,N1050,N1051,N1052,N1060,N1067,N1068,N1069,N1070,N1077,N1081,N1082,N1083,N1084,N1087,N1088,N1096,N1099,N1100,N1105)+N1110</f>
        <v>29232</v>
      </c>
      <c r="O1114" s="456">
        <f>SUM(O1003,O1006,O1012,O1018,O1019,O1038,O1044,O1048,O1049,O1050,O1051,O1052,O1060,O1067,O1068,O1069,O1070,O1077,O1081,O1082,O1083,O1084,O1087,O1088,O1096,O1099,O1100,O1105)+O1110</f>
        <v>-29232</v>
      </c>
      <c r="P1114" s="288"/>
      <c r="Q1114" s="456">
        <f aca="true" t="shared" si="245" ref="Q1114:W1114">SUM(Q1003,Q1006,Q1012,Q1018,Q1019,Q1038,Q1044,Q1048,Q1049,Q1050,Q1051,Q1052,Q1060,Q1067,Q1068,Q1069,Q1070,Q1077,Q1081,Q1082,Q1083,Q1084,Q1087,Q1088,Q1096,Q1099,Q1100,Q1105)+Q1110</f>
        <v>0</v>
      </c>
      <c r="R1114" s="456">
        <f t="shared" si="245"/>
        <v>0</v>
      </c>
      <c r="S1114" s="617">
        <f t="shared" si="245"/>
        <v>8733</v>
      </c>
      <c r="T1114" s="456">
        <f t="shared" si="245"/>
        <v>-8733</v>
      </c>
      <c r="U1114" s="456">
        <f t="shared" si="245"/>
        <v>0</v>
      </c>
      <c r="V1114" s="617">
        <f t="shared" si="245"/>
        <v>0</v>
      </c>
      <c r="W1114" s="456">
        <f t="shared" si="245"/>
        <v>0</v>
      </c>
      <c r="X1114" s="406">
        <f>T1114-U1114-V1114-W1114</f>
        <v>-8733</v>
      </c>
    </row>
    <row r="1115" spans="1:24" ht="15.75">
      <c r="A1115" s="937"/>
      <c r="B1115" s="987" t="s">
        <v>315</v>
      </c>
      <c r="C1115" s="236"/>
      <c r="I1115" s="285"/>
      <c r="J1115" s="287">
        <f>J1114</f>
        <v>1</v>
      </c>
      <c r="P1115" s="543"/>
      <c r="X1115" s="543"/>
    </row>
    <row r="1116" spans="1:24" ht="15">
      <c r="A1116" s="937"/>
      <c r="B1116" s="529"/>
      <c r="C1116" s="529"/>
      <c r="D1116" s="530"/>
      <c r="E1116" s="529"/>
      <c r="F1116" s="529"/>
      <c r="G1116" s="529"/>
      <c r="H1116" s="529"/>
      <c r="I1116" s="531"/>
      <c r="J1116" s="287">
        <f>J1114</f>
        <v>1</v>
      </c>
      <c r="L1116" s="529"/>
      <c r="M1116" s="529"/>
      <c r="N1116" s="531"/>
      <c r="O1116" s="531"/>
      <c r="P1116" s="531"/>
      <c r="Q1116" s="529"/>
      <c r="R1116" s="529"/>
      <c r="S1116" s="531"/>
      <c r="T1116" s="531"/>
      <c r="U1116" s="529"/>
      <c r="V1116" s="531"/>
      <c r="W1116" s="531"/>
      <c r="X1116" s="531"/>
    </row>
    <row r="1117" spans="1:24" ht="15">
      <c r="A1117" s="937"/>
      <c r="E1117" s="355"/>
      <c r="F1117" s="355"/>
      <c r="G1117" s="355"/>
      <c r="H1117" s="355"/>
      <c r="I1117" s="361"/>
      <c r="J1117" s="287">
        <f>(IF($E1248&lt;&gt;0,$J$2,IF($I1248&lt;&gt;0,$J$2,"")))</f>
        <v>1</v>
      </c>
      <c r="L1117" s="355"/>
      <c r="M1117" s="355"/>
      <c r="N1117" s="361"/>
      <c r="O1117" s="361"/>
      <c r="P1117" s="361"/>
      <c r="Q1117" s="355"/>
      <c r="R1117" s="355"/>
      <c r="S1117" s="361"/>
      <c r="T1117" s="361"/>
      <c r="U1117" s="355"/>
      <c r="V1117" s="361"/>
      <c r="W1117" s="361"/>
      <c r="X1117" s="543"/>
    </row>
    <row r="1118" spans="1:24" ht="15">
      <c r="A1118" s="937"/>
      <c r="C1118" s="293"/>
      <c r="D1118" s="294"/>
      <c r="E1118" s="355"/>
      <c r="F1118" s="355"/>
      <c r="G1118" s="355"/>
      <c r="H1118" s="355"/>
      <c r="I1118" s="361"/>
      <c r="J1118" s="287">
        <f>(IF($E1248&lt;&gt;0,$J$2,IF($I1248&lt;&gt;0,$J$2,"")))</f>
        <v>1</v>
      </c>
      <c r="L1118" s="355"/>
      <c r="M1118" s="355"/>
      <c r="N1118" s="361"/>
      <c r="O1118" s="361"/>
      <c r="P1118" s="361"/>
      <c r="Q1118" s="355"/>
      <c r="R1118" s="355"/>
      <c r="S1118" s="361"/>
      <c r="T1118" s="361"/>
      <c r="U1118" s="355"/>
      <c r="V1118" s="361"/>
      <c r="W1118" s="361"/>
      <c r="X1118" s="543"/>
    </row>
    <row r="1119" spans="1:24" ht="15">
      <c r="A1119" s="937"/>
      <c r="B1119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119" s="1061"/>
      <c r="D1119" s="1061"/>
      <c r="E1119" s="355"/>
      <c r="F1119" s="355"/>
      <c r="G1119" s="355"/>
      <c r="H1119" s="355"/>
      <c r="I1119" s="361"/>
      <c r="J1119" s="287">
        <f>(IF($E1248&lt;&gt;0,$J$2,IF($I1248&lt;&gt;0,$J$2,"")))</f>
        <v>1</v>
      </c>
      <c r="L1119" s="355"/>
      <c r="M1119" s="355"/>
      <c r="N1119" s="361"/>
      <c r="O1119" s="361"/>
      <c r="P1119" s="361"/>
      <c r="Q1119" s="355"/>
      <c r="R1119" s="355"/>
      <c r="S1119" s="361"/>
      <c r="T1119" s="361"/>
      <c r="U1119" s="355"/>
      <c r="V1119" s="361"/>
      <c r="W1119" s="361"/>
      <c r="X1119" s="543"/>
    </row>
    <row r="1120" spans="1:24" ht="15">
      <c r="A1120" s="937"/>
      <c r="C1120" s="293"/>
      <c r="D1120" s="294"/>
      <c r="E1120" s="356" t="s">
        <v>629</v>
      </c>
      <c r="F1120" s="356" t="s">
        <v>480</v>
      </c>
      <c r="G1120" s="355"/>
      <c r="H1120" s="355"/>
      <c r="I1120" s="361"/>
      <c r="J1120" s="287">
        <f>(IF($E1248&lt;&gt;0,$J$2,IF($I1248&lt;&gt;0,$J$2,"")))</f>
        <v>1</v>
      </c>
      <c r="L1120" s="355"/>
      <c r="M1120" s="355"/>
      <c r="N1120" s="361"/>
      <c r="O1120" s="361"/>
      <c r="P1120" s="361"/>
      <c r="Q1120" s="355"/>
      <c r="R1120" s="355"/>
      <c r="S1120" s="361"/>
      <c r="T1120" s="361"/>
      <c r="U1120" s="355"/>
      <c r="V1120" s="361"/>
      <c r="W1120" s="361"/>
      <c r="X1120" s="543"/>
    </row>
    <row r="1121" spans="1:24" ht="15.75">
      <c r="A1121" s="937"/>
      <c r="B1121" s="1060">
        <f>$B$9</f>
        <v>0</v>
      </c>
      <c r="C1121" s="1061"/>
      <c r="D1121" s="1061"/>
      <c r="E1121" s="357">
        <f>$E$9</f>
        <v>41275</v>
      </c>
      <c r="F1121" s="358">
        <f>$F$9</f>
        <v>41639</v>
      </c>
      <c r="G1121" s="355"/>
      <c r="H1121" s="355"/>
      <c r="I1121" s="361"/>
      <c r="J1121" s="287">
        <f>(IF($E1248&lt;&gt;0,$J$2,IF($I1248&lt;&gt;0,$J$2,"")))</f>
        <v>1</v>
      </c>
      <c r="L1121" s="355"/>
      <c r="M1121" s="355"/>
      <c r="N1121" s="361"/>
      <c r="O1121" s="361"/>
      <c r="P1121" s="361"/>
      <c r="Q1121" s="355"/>
      <c r="R1121" s="355"/>
      <c r="S1121" s="361"/>
      <c r="T1121" s="361"/>
      <c r="U1121" s="355"/>
      <c r="V1121" s="361"/>
      <c r="W1121" s="361"/>
      <c r="X1121" s="543"/>
    </row>
    <row r="1122" spans="1:24" ht="15">
      <c r="A1122" s="937"/>
      <c r="B1122" s="297" t="s">
        <v>630</v>
      </c>
      <c r="E1122" s="355"/>
      <c r="F1122" s="359">
        <f>$F$10</f>
        <v>0</v>
      </c>
      <c r="G1122" s="355"/>
      <c r="H1122" s="355"/>
      <c r="I1122" s="361"/>
      <c r="J1122" s="287">
        <f>(IF($E1248&lt;&gt;0,$J$2,IF($I1248&lt;&gt;0,$J$2,"")))</f>
        <v>1</v>
      </c>
      <c r="L1122" s="355"/>
      <c r="M1122" s="355"/>
      <c r="N1122" s="361"/>
      <c r="O1122" s="361"/>
      <c r="P1122" s="361"/>
      <c r="Q1122" s="355"/>
      <c r="R1122" s="355"/>
      <c r="S1122" s="361"/>
      <c r="T1122" s="361"/>
      <c r="U1122" s="355"/>
      <c r="V1122" s="361"/>
      <c r="W1122" s="361"/>
      <c r="X1122" s="543"/>
    </row>
    <row r="1123" spans="1:24" ht="15.75" thickBot="1">
      <c r="A1123" s="937"/>
      <c r="B1123" s="297"/>
      <c r="E1123" s="360"/>
      <c r="F1123" s="355"/>
      <c r="G1123" s="355"/>
      <c r="H1123" s="355"/>
      <c r="I1123" s="361"/>
      <c r="J1123" s="287">
        <f>(IF($E1248&lt;&gt;0,$J$2,IF($I1248&lt;&gt;0,$J$2,"")))</f>
        <v>1</v>
      </c>
      <c r="L1123" s="355"/>
      <c r="M1123" s="355"/>
      <c r="N1123" s="361"/>
      <c r="O1123" s="361"/>
      <c r="P1123" s="361"/>
      <c r="Q1123" s="355"/>
      <c r="R1123" s="355"/>
      <c r="S1123" s="361"/>
      <c r="T1123" s="361"/>
      <c r="U1123" s="355"/>
      <c r="V1123" s="361"/>
      <c r="W1123" s="361"/>
      <c r="X1123" s="543"/>
    </row>
    <row r="1124" spans="1:24" ht="17.25" thickBot="1" thickTop="1">
      <c r="A1124" s="937"/>
      <c r="B1124" s="1060" t="str">
        <f>$B$12</f>
        <v>Симеоновград</v>
      </c>
      <c r="C1124" s="1061"/>
      <c r="D1124" s="1061"/>
      <c r="E1124" s="355" t="s">
        <v>631</v>
      </c>
      <c r="F1124" s="362" t="str">
        <f>$F$12</f>
        <v>7607</v>
      </c>
      <c r="G1124" s="355"/>
      <c r="H1124" s="355"/>
      <c r="I1124" s="361"/>
      <c r="J1124" s="287">
        <f>(IF($E1248&lt;&gt;0,$J$2,IF($I1248&lt;&gt;0,$J$2,"")))</f>
        <v>1</v>
      </c>
      <c r="L1124" s="355"/>
      <c r="M1124" s="355"/>
      <c r="N1124" s="361"/>
      <c r="O1124" s="361"/>
      <c r="P1124" s="361"/>
      <c r="Q1124" s="355"/>
      <c r="R1124" s="355"/>
      <c r="S1124" s="361"/>
      <c r="T1124" s="361"/>
      <c r="U1124" s="355"/>
      <c r="V1124" s="361"/>
      <c r="W1124" s="361"/>
      <c r="X1124" s="543"/>
    </row>
    <row r="1125" spans="1:24" ht="16.5" thickBot="1" thickTop="1">
      <c r="A1125" s="938"/>
      <c r="B1125" s="297" t="s">
        <v>632</v>
      </c>
      <c r="E1125" s="360" t="s">
        <v>633</v>
      </c>
      <c r="F1125" s="355"/>
      <c r="G1125" s="355"/>
      <c r="H1125" s="355"/>
      <c r="I1125" s="361"/>
      <c r="J1125" s="287">
        <f>(IF($E1248&lt;&gt;0,$J$2,IF($I1248&lt;&gt;0,$J$2,"")))</f>
        <v>1</v>
      </c>
      <c r="L1125" s="355"/>
      <c r="M1125" s="355"/>
      <c r="N1125" s="361"/>
      <c r="O1125" s="361"/>
      <c r="P1125" s="361"/>
      <c r="Q1125" s="355"/>
      <c r="R1125" s="355"/>
      <c r="S1125" s="361"/>
      <c r="T1125" s="361"/>
      <c r="U1125" s="355"/>
      <c r="V1125" s="361"/>
      <c r="W1125" s="361"/>
      <c r="X1125" s="543"/>
    </row>
    <row r="1126" spans="1:24" ht="19.5" thickBot="1" thickTop="1">
      <c r="A1126" s="938">
        <v>905</v>
      </c>
      <c r="B1126" s="297"/>
      <c r="D1126" s="619" t="s">
        <v>210</v>
      </c>
      <c r="E1126" s="362" t="str">
        <f>$E$17</f>
        <v>98</v>
      </c>
      <c r="F1126" s="354"/>
      <c r="G1126" s="354"/>
      <c r="H1126" s="354"/>
      <c r="I1126" s="520"/>
      <c r="J1126" s="287">
        <f>(IF($E1248&lt;&gt;0,$J$2,IF($I1248&lt;&gt;0,$J$2,"")))</f>
        <v>1</v>
      </c>
      <c r="L1126" s="355"/>
      <c r="M1126" s="355"/>
      <c r="N1126" s="361"/>
      <c r="O1126" s="361"/>
      <c r="P1126" s="361"/>
      <c r="Q1126" s="355"/>
      <c r="R1126" s="355"/>
      <c r="S1126" s="361"/>
      <c r="T1126" s="361"/>
      <c r="U1126" s="355"/>
      <c r="V1126" s="361"/>
      <c r="W1126" s="361"/>
      <c r="X1126" s="543"/>
    </row>
    <row r="1127" spans="1:24" ht="17.25" thickBot="1" thickTop="1">
      <c r="A1127" s="938">
        <v>906</v>
      </c>
      <c r="C1127" s="293"/>
      <c r="D1127" s="294"/>
      <c r="E1127" s="355"/>
      <c r="F1127" s="360"/>
      <c r="G1127" s="360"/>
      <c r="H1127" s="360"/>
      <c r="I1127" s="364" t="s">
        <v>634</v>
      </c>
      <c r="J1127" s="287">
        <f>(IF($E1248&lt;&gt;0,$J$2,IF($I1248&lt;&gt;0,$J$2,"")))</f>
        <v>1</v>
      </c>
      <c r="L1127" s="363" t="s">
        <v>120</v>
      </c>
      <c r="M1127" s="355"/>
      <c r="N1127" s="361"/>
      <c r="O1127" s="364" t="s">
        <v>634</v>
      </c>
      <c r="P1127" s="361"/>
      <c r="Q1127" s="363" t="s">
        <v>121</v>
      </c>
      <c r="R1127" s="355"/>
      <c r="S1127" s="361"/>
      <c r="T1127" s="364" t="s">
        <v>634</v>
      </c>
      <c r="U1127" s="355"/>
      <c r="V1127" s="361"/>
      <c r="W1127" s="364" t="s">
        <v>634</v>
      </c>
      <c r="X1127" s="543"/>
    </row>
    <row r="1128" spans="1:24" ht="18.75" thickBot="1">
      <c r="A1128" s="938">
        <v>907</v>
      </c>
      <c r="B1128" s="486"/>
      <c r="C1128" s="461"/>
      <c r="D1128" s="462" t="s">
        <v>193</v>
      </c>
      <c r="E1128" s="371"/>
      <c r="F1128" s="372"/>
      <c r="G1128" s="372"/>
      <c r="H1128" s="372"/>
      <c r="I1128" s="905"/>
      <c r="J1128" s="287">
        <f>(IF($E1248&lt;&gt;0,$J$2,IF($I1248&lt;&gt;0,$J$2,"")))</f>
        <v>1</v>
      </c>
      <c r="L1128" s="555"/>
      <c r="M1128" s="556"/>
      <c r="N1128" s="557"/>
      <c r="O1128" s="558"/>
      <c r="P1128" s="288"/>
      <c r="Q1128" s="1062" t="s">
        <v>194</v>
      </c>
      <c r="R1128" s="1062" t="s">
        <v>195</v>
      </c>
      <c r="S1128" s="1062" t="s">
        <v>196</v>
      </c>
      <c r="T1128" s="1062" t="s">
        <v>129</v>
      </c>
      <c r="U1128" s="559" t="s">
        <v>130</v>
      </c>
      <c r="V1128" s="560"/>
      <c r="W1128" s="561"/>
      <c r="X1128" s="375"/>
    </row>
    <row r="1129" spans="1:24" ht="55.5" customHeight="1" thickBot="1">
      <c r="A1129" s="938">
        <v>910</v>
      </c>
      <c r="B1129" s="562" t="s">
        <v>538</v>
      </c>
      <c r="C1129" s="563" t="s">
        <v>638</v>
      </c>
      <c r="D1129" s="376"/>
      <c r="E1129" s="464" t="s">
        <v>636</v>
      </c>
      <c r="F1129" s="464" t="s">
        <v>637</v>
      </c>
      <c r="G1129" s="464" t="s">
        <v>637</v>
      </c>
      <c r="H1129" s="464" t="s">
        <v>637</v>
      </c>
      <c r="I1129" s="906" t="s">
        <v>637</v>
      </c>
      <c r="J1129" s="287">
        <f>(IF($E1248&lt;&gt;0,$J$2,IF($I1248&lt;&gt;0,$J$2,"")))</f>
        <v>1</v>
      </c>
      <c r="L1129" s="1064" t="s">
        <v>197</v>
      </c>
      <c r="M1129" s="1064" t="s">
        <v>198</v>
      </c>
      <c r="N1129" s="1065" t="s">
        <v>199</v>
      </c>
      <c r="O1129" s="1065" t="s">
        <v>125</v>
      </c>
      <c r="P1129" s="288"/>
      <c r="Q1129" s="1063"/>
      <c r="R1129" s="1063"/>
      <c r="S1129" s="1063"/>
      <c r="T1129" s="1063"/>
      <c r="U1129" s="564">
        <v>2013</v>
      </c>
      <c r="V1129" s="564">
        <v>2014</v>
      </c>
      <c r="W1129" s="564" t="s">
        <v>132</v>
      </c>
      <c r="X1129" s="565"/>
    </row>
    <row r="1130" spans="1:24" ht="69" customHeight="1">
      <c r="A1130" s="938">
        <v>911</v>
      </c>
      <c r="B1130" s="562"/>
      <c r="C1130" s="563"/>
      <c r="D1130" s="566" t="s">
        <v>200</v>
      </c>
      <c r="E1130" s="377">
        <v>2013</v>
      </c>
      <c r="F1130" s="950" t="s">
        <v>288</v>
      </c>
      <c r="G1130" s="950" t="s">
        <v>289</v>
      </c>
      <c r="H1130" s="950" t="s">
        <v>290</v>
      </c>
      <c r="I1130" s="951" t="s">
        <v>179</v>
      </c>
      <c r="J1130" s="287">
        <f>(IF($E1248&lt;&gt;0,$J$2,IF($I1248&lt;&gt;0,$J$2,"")))</f>
        <v>1</v>
      </c>
      <c r="L1130" s="1064"/>
      <c r="M1130" s="1064"/>
      <c r="N1130" s="1065"/>
      <c r="O1130" s="1065"/>
      <c r="P1130" s="288"/>
      <c r="Q1130" s="567"/>
      <c r="R1130" s="567"/>
      <c r="S1130" s="567"/>
      <c r="T1130" s="567"/>
      <c r="U1130" s="567"/>
      <c r="V1130" s="567"/>
      <c r="W1130" s="567"/>
      <c r="X1130" s="568" t="s">
        <v>131</v>
      </c>
    </row>
    <row r="1131" spans="1:24" ht="15.75" thickBot="1">
      <c r="A1131" s="938">
        <v>912</v>
      </c>
      <c r="B1131" s="569"/>
      <c r="C1131" s="310"/>
      <c r="D1131" s="566"/>
      <c r="E1131" s="464"/>
      <c r="F1131" s="952"/>
      <c r="G1131" s="952"/>
      <c r="H1131" s="952"/>
      <c r="I1131" s="953"/>
      <c r="J1131" s="287">
        <f>(IF($E1248&lt;&gt;0,$J$2,IF($I1248&lt;&gt;0,$J$2,"")))</f>
        <v>1</v>
      </c>
      <c r="L1131" s="570"/>
      <c r="M1131" s="570"/>
      <c r="N1131" s="571"/>
      <c r="O1131" s="572"/>
      <c r="P1131" s="288"/>
      <c r="Q1131" s="573"/>
      <c r="R1131" s="573"/>
      <c r="S1131" s="574"/>
      <c r="T1131" s="575"/>
      <c r="U1131" s="573"/>
      <c r="V1131" s="574"/>
      <c r="W1131" s="575"/>
      <c r="X1131" s="565"/>
    </row>
    <row r="1132" spans="1:24" ht="18.75" thickBot="1">
      <c r="A1132" s="938">
        <v>920</v>
      </c>
      <c r="B1132" s="379"/>
      <c r="C1132" s="534"/>
      <c r="D1132" s="381" t="s">
        <v>780</v>
      </c>
      <c r="E1132" s="382" t="s">
        <v>133</v>
      </c>
      <c r="F1132" s="382" t="s">
        <v>134</v>
      </c>
      <c r="G1132" s="382" t="s">
        <v>211</v>
      </c>
      <c r="H1132" s="382" t="s">
        <v>212</v>
      </c>
      <c r="I1132" s="907" t="s">
        <v>146</v>
      </c>
      <c r="J1132" s="287">
        <f>(IF($E1248&lt;&gt;0,$J$2,IF($I1248&lt;&gt;0,$J$2,"")))</f>
        <v>1</v>
      </c>
      <c r="L1132" s="383" t="s">
        <v>135</v>
      </c>
      <c r="M1132" s="383" t="s">
        <v>136</v>
      </c>
      <c r="N1132" s="384" t="s">
        <v>137</v>
      </c>
      <c r="O1132" s="384" t="s">
        <v>138</v>
      </c>
      <c r="P1132" s="288"/>
      <c r="Q1132" s="385" t="s">
        <v>139</v>
      </c>
      <c r="R1132" s="385" t="s">
        <v>140</v>
      </c>
      <c r="S1132" s="385" t="s">
        <v>141</v>
      </c>
      <c r="T1132" s="385" t="s">
        <v>142</v>
      </c>
      <c r="U1132" s="385" t="s">
        <v>143</v>
      </c>
      <c r="V1132" s="385" t="s">
        <v>144</v>
      </c>
      <c r="W1132" s="385" t="s">
        <v>145</v>
      </c>
      <c r="X1132" s="576" t="s">
        <v>146</v>
      </c>
    </row>
    <row r="1133" spans="1:24" ht="108">
      <c r="A1133" s="938">
        <v>921</v>
      </c>
      <c r="B1133" s="308"/>
      <c r="C1133" s="973" t="str">
        <f>VLOOKUP(D1133,OP_LIST2,2,FALSE)</f>
        <v>98301</v>
      </c>
      <c r="D1133" s="972" t="s">
        <v>308</v>
      </c>
      <c r="E1133" s="579"/>
      <c r="F1133" s="501"/>
      <c r="G1133" s="501"/>
      <c r="H1133" s="501"/>
      <c r="I1133" s="389"/>
      <c r="J1133" s="287">
        <f>(IF($E1248&lt;&gt;0,$J$2,IF($I1248&lt;&gt;0,$J$2,"")))</f>
        <v>1</v>
      </c>
      <c r="L1133" s="580" t="s">
        <v>147</v>
      </c>
      <c r="M1133" s="580" t="s">
        <v>147</v>
      </c>
      <c r="N1133" s="580" t="s">
        <v>148</v>
      </c>
      <c r="O1133" s="580" t="s">
        <v>149</v>
      </c>
      <c r="P1133" s="288"/>
      <c r="Q1133" s="580" t="s">
        <v>147</v>
      </c>
      <c r="R1133" s="580" t="s">
        <v>147</v>
      </c>
      <c r="S1133" s="580" t="s">
        <v>202</v>
      </c>
      <c r="T1133" s="580" t="s">
        <v>151</v>
      </c>
      <c r="U1133" s="580" t="s">
        <v>147</v>
      </c>
      <c r="V1133" s="580" t="s">
        <v>147</v>
      </c>
      <c r="W1133" s="580" t="s">
        <v>147</v>
      </c>
      <c r="X1133" s="392" t="s">
        <v>152</v>
      </c>
    </row>
    <row r="1134" spans="1:24" ht="18">
      <c r="A1134" s="938">
        <v>922</v>
      </c>
      <c r="B1134" s="581"/>
      <c r="C1134" s="577">
        <v>5562</v>
      </c>
      <c r="D1134" s="578" t="s">
        <v>201</v>
      </c>
      <c r="E1134" s="501"/>
      <c r="F1134" s="501"/>
      <c r="G1134" s="501"/>
      <c r="H1134" s="501"/>
      <c r="I1134" s="389"/>
      <c r="J1134" s="287">
        <f>(IF($E1248&lt;&gt;0,$J$2,IF($I1248&lt;&gt;0,$J$2,"")))</f>
        <v>1</v>
      </c>
      <c r="L1134" s="582"/>
      <c r="M1134" s="582"/>
      <c r="N1134" s="449"/>
      <c r="O1134" s="583"/>
      <c r="P1134" s="288"/>
      <c r="Q1134" s="582"/>
      <c r="R1134" s="582"/>
      <c r="S1134" s="449"/>
      <c r="T1134" s="583"/>
      <c r="U1134" s="582"/>
      <c r="V1134" s="449"/>
      <c r="W1134" s="583"/>
      <c r="X1134" s="584"/>
    </row>
    <row r="1135" spans="1:24" ht="18">
      <c r="A1135" s="938">
        <v>930</v>
      </c>
      <c r="B1135" s="585"/>
      <c r="C1135" s="309"/>
      <c r="D1135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Личен асистент</v>
      </c>
      <c r="E1135" s="501"/>
      <c r="F1135" s="501"/>
      <c r="G1135" s="501"/>
      <c r="H1135" s="501"/>
      <c r="I1135" s="389"/>
      <c r="J1135" s="287">
        <f>(IF($E1248&lt;&gt;0,$J$2,IF($I1248&lt;&gt;0,$J$2,"")))</f>
        <v>1</v>
      </c>
      <c r="L1135" s="582"/>
      <c r="M1135" s="582"/>
      <c r="N1135" s="449"/>
      <c r="O1135" s="586">
        <f>SUMIF(O1138:O1139,"&lt;0")+SUMIF(O1141:O1145,"&lt;0")+SUMIF(O1147:O1152,"&lt;0")+SUMIF(O1154:O1171,"&lt;0")+SUMIF(O1173:O1177,"&lt;0")+SUMIF(O1180:O1185,"&lt;0")+SUMIF(O1187:O1192,"&lt;0")+SUMIF(O1201:O1202,"&lt;0")+SUMIF(O1205:O1210,"&lt;0")+SUMIF(O1212:O1217,"&lt;0")+SUMIF(O1221,"&lt;0")+SUMIF(O1223:O1229,"&lt;0")+SUMIF(O1231:O1233,"&lt;0")+SUMIF(O1235:O1238,"&lt;0")+SUMIF(O1240:O1241,"&lt;0")+SUMIF(O1244,"&lt;0")</f>
        <v>-49458</v>
      </c>
      <c r="P1135" s="288"/>
      <c r="Q1135" s="582"/>
      <c r="R1135" s="582"/>
      <c r="S1135" s="449"/>
      <c r="T1135" s="586">
        <f>SUMIF(T1138:T1139,"&lt;0")+SUMIF(T1141:T1145,"&lt;0")+SUMIF(T1147:T1152,"&lt;0")+SUMIF(T1154:T1171,"&lt;0")+SUMIF(T1173:T1177,"&lt;0")+SUMIF(T1180:T1185,"&lt;0")+SUMIF(T1187:T1192,"&lt;0")+SUMIF(T1201:T1202,"&lt;0")+SUMIF(T1205:T1210,"&lt;0")+SUMIF(T1212:T1217,"&lt;0")+SUMIF(T1221,"&lt;0")+SUMIF(T1223:T1229,"&lt;0")+SUMIF(T1231:T1233,"&lt;0")+SUMIF(T1235:T1238,"&lt;0")+SUMIF(T1240:T1241,"&lt;0")+SUMIF(T1244,"&lt;0")</f>
        <v>0</v>
      </c>
      <c r="U1135" s="582"/>
      <c r="V1135" s="449"/>
      <c r="W1135" s="583"/>
      <c r="X1135" s="395"/>
    </row>
    <row r="1136" spans="1:24" ht="18.75" thickBot="1">
      <c r="A1136" s="938">
        <v>931</v>
      </c>
      <c r="B1136" s="463"/>
      <c r="C1136" s="309"/>
      <c r="D1136" s="376" t="s">
        <v>203</v>
      </c>
      <c r="E1136" s="501"/>
      <c r="F1136" s="501"/>
      <c r="G1136" s="501"/>
      <c r="H1136" s="501"/>
      <c r="I1136" s="389"/>
      <c r="J1136" s="287">
        <f>(IF($E1248&lt;&gt;0,$J$2,IF($I1248&lt;&gt;0,$J$2,"")))</f>
        <v>1</v>
      </c>
      <c r="L1136" s="582"/>
      <c r="M1136" s="582"/>
      <c r="N1136" s="449"/>
      <c r="O1136" s="583"/>
      <c r="P1136" s="288"/>
      <c r="Q1136" s="582"/>
      <c r="R1136" s="582"/>
      <c r="S1136" s="449"/>
      <c r="T1136" s="583"/>
      <c r="U1136" s="582"/>
      <c r="V1136" s="449"/>
      <c r="W1136" s="583"/>
      <c r="X1136" s="401"/>
    </row>
    <row r="1137" spans="1:24" ht="36" customHeight="1" thickBot="1">
      <c r="A1137" s="336">
        <v>15</v>
      </c>
      <c r="B1137" s="204">
        <v>100</v>
      </c>
      <c r="C1137" s="1055" t="s">
        <v>784</v>
      </c>
      <c r="D1137" s="1056"/>
      <c r="E1137" s="1021">
        <f>SUM(E1138:E1139)</f>
        <v>0</v>
      </c>
      <c r="F1137" s="672">
        <f>SUM(F1138:F1139)</f>
        <v>0</v>
      </c>
      <c r="G1137" s="588">
        <f>SUM(G1138:G1139)</f>
        <v>0</v>
      </c>
      <c r="H1137" s="588">
        <f>SUM(H1138:H1139)</f>
        <v>0</v>
      </c>
      <c r="I1137" s="588">
        <f>SUM(I1138:I1139)</f>
        <v>0</v>
      </c>
      <c r="J1137" s="316">
        <f aca="true" t="shared" si="246" ref="J1137:J1200">(IF($E1137&lt;&gt;0,$J$2,IF($I1137&lt;&gt;0,$J$2,"")))</f>
      </c>
      <c r="K1137" s="317"/>
      <c r="L1137" s="403">
        <f>SUM(L1138:L1139)</f>
        <v>0</v>
      </c>
      <c r="M1137" s="404">
        <f>SUM(M1138:M1139)</f>
        <v>0</v>
      </c>
      <c r="N1137" s="589">
        <f>SUM(N1138:N1139)</f>
        <v>0</v>
      </c>
      <c r="O1137" s="590">
        <f>SUM(O1138:O1139)</f>
        <v>0</v>
      </c>
      <c r="P1137" s="317"/>
      <c r="Q1137" s="405"/>
      <c r="R1137" s="591"/>
      <c r="S1137" s="592"/>
      <c r="T1137" s="591"/>
      <c r="U1137" s="591"/>
      <c r="V1137" s="591"/>
      <c r="W1137" s="593"/>
      <c r="X1137" s="406">
        <f>T1137-U1137-V1137-W1137</f>
        <v>0</v>
      </c>
    </row>
    <row r="1138" spans="1:24" ht="32.25" thickBot="1">
      <c r="A1138" s="335">
        <v>35</v>
      </c>
      <c r="B1138" s="174"/>
      <c r="C1138" s="180">
        <v>101</v>
      </c>
      <c r="D1138" s="171" t="s">
        <v>785</v>
      </c>
      <c r="E1138" s="625"/>
      <c r="F1138" s="627"/>
      <c r="G1138" s="318"/>
      <c r="H1138" s="318"/>
      <c r="I1138" s="856">
        <f>F1138+G1138+H1138</f>
        <v>0</v>
      </c>
      <c r="J1138" s="316">
        <f t="shared" si="246"/>
      </c>
      <c r="K1138" s="317"/>
      <c r="L1138" s="594"/>
      <c r="M1138" s="327"/>
      <c r="N1138" s="408">
        <f>I1138</f>
        <v>0</v>
      </c>
      <c r="O1138" s="595">
        <f>L1138+M1138-N1138</f>
        <v>0</v>
      </c>
      <c r="P1138" s="317"/>
      <c r="Q1138" s="409"/>
      <c r="R1138" s="414"/>
      <c r="S1138" s="414"/>
      <c r="T1138" s="414"/>
      <c r="U1138" s="414"/>
      <c r="V1138" s="414"/>
      <c r="W1138" s="596"/>
      <c r="X1138" s="406">
        <f aca="true" t="shared" si="247" ref="X1138:X1201">T1138-U1138-V1138-W1138</f>
        <v>0</v>
      </c>
    </row>
    <row r="1139" spans="1:24" ht="32.25" thickBot="1">
      <c r="A1139" s="336">
        <v>40</v>
      </c>
      <c r="B1139" s="174"/>
      <c r="C1139" s="170">
        <v>102</v>
      </c>
      <c r="D1139" s="172" t="s">
        <v>786</v>
      </c>
      <c r="E1139" s="625"/>
      <c r="F1139" s="627"/>
      <c r="G1139" s="318"/>
      <c r="H1139" s="318"/>
      <c r="I1139" s="856">
        <f>F1139+G1139+H1139</f>
        <v>0</v>
      </c>
      <c r="J1139" s="316">
        <f t="shared" si="246"/>
      </c>
      <c r="K1139" s="317"/>
      <c r="L1139" s="594"/>
      <c r="M1139" s="327"/>
      <c r="N1139" s="408">
        <f>I1139</f>
        <v>0</v>
      </c>
      <c r="O1139" s="595">
        <f aca="true" t="shared" si="248" ref="O1139:O1177">L1139+M1139-N1139</f>
        <v>0</v>
      </c>
      <c r="P1139" s="317"/>
      <c r="Q1139" s="409"/>
      <c r="R1139" s="414"/>
      <c r="S1139" s="414"/>
      <c r="T1139" s="414"/>
      <c r="U1139" s="414"/>
      <c r="V1139" s="414"/>
      <c r="W1139" s="596"/>
      <c r="X1139" s="406">
        <f t="shared" si="247"/>
        <v>0</v>
      </c>
    </row>
    <row r="1140" spans="1:24" ht="18.75" thickBot="1">
      <c r="A1140" s="336">
        <v>45</v>
      </c>
      <c r="B1140" s="173">
        <v>200</v>
      </c>
      <c r="C1140" s="1057" t="s">
        <v>787</v>
      </c>
      <c r="D1140" s="1057"/>
      <c r="E1140" s="645">
        <f>SUM(E1141:E1145)</f>
        <v>42161</v>
      </c>
      <c r="F1140" s="410">
        <f>SUM(F1141:F1145)</f>
        <v>0</v>
      </c>
      <c r="G1140" s="325">
        <f>SUM(G1141:G1145)</f>
        <v>42161</v>
      </c>
      <c r="H1140" s="325">
        <f>SUM(H1141:H1145)</f>
        <v>0</v>
      </c>
      <c r="I1140" s="325">
        <f>SUM(I1141:I1145)</f>
        <v>42161</v>
      </c>
      <c r="J1140" s="316">
        <f t="shared" si="246"/>
        <v>1</v>
      </c>
      <c r="K1140" s="317"/>
      <c r="L1140" s="411">
        <f>SUM(L1141:L1145)</f>
        <v>0</v>
      </c>
      <c r="M1140" s="412">
        <f>SUM(M1141:M1145)</f>
        <v>0</v>
      </c>
      <c r="N1140" s="597">
        <f>SUM(N1141:N1145)</f>
        <v>42161</v>
      </c>
      <c r="O1140" s="598">
        <f>SUM(O1141:O1145)</f>
        <v>-42161</v>
      </c>
      <c r="P1140" s="317"/>
      <c r="Q1140" s="413"/>
      <c r="R1140" s="428"/>
      <c r="S1140" s="428"/>
      <c r="T1140" s="428"/>
      <c r="U1140" s="428"/>
      <c r="V1140" s="428"/>
      <c r="W1140" s="599"/>
      <c r="X1140" s="406">
        <f t="shared" si="247"/>
        <v>0</v>
      </c>
    </row>
    <row r="1141" spans="1:24" ht="18.75" thickBot="1">
      <c r="A1141" s="336">
        <v>50</v>
      </c>
      <c r="B1141" s="177"/>
      <c r="C1141" s="180">
        <v>201</v>
      </c>
      <c r="D1141" s="171" t="s">
        <v>788</v>
      </c>
      <c r="E1141" s="625">
        <v>38515</v>
      </c>
      <c r="F1141" s="627">
        <v>0</v>
      </c>
      <c r="G1141" s="318">
        <v>38515</v>
      </c>
      <c r="H1141" s="318">
        <v>0</v>
      </c>
      <c r="I1141" s="856">
        <f>F1141+G1141+H1141</f>
        <v>38515</v>
      </c>
      <c r="J1141" s="316">
        <f t="shared" si="246"/>
        <v>1</v>
      </c>
      <c r="K1141" s="317"/>
      <c r="L1141" s="594"/>
      <c r="M1141" s="327"/>
      <c r="N1141" s="408">
        <f>I1141</f>
        <v>38515</v>
      </c>
      <c r="O1141" s="595">
        <f t="shared" si="248"/>
        <v>-38515</v>
      </c>
      <c r="P1141" s="317"/>
      <c r="Q1141" s="409"/>
      <c r="R1141" s="414"/>
      <c r="S1141" s="414"/>
      <c r="T1141" s="414"/>
      <c r="U1141" s="414"/>
      <c r="V1141" s="414"/>
      <c r="W1141" s="596"/>
      <c r="X1141" s="406">
        <f t="shared" si="247"/>
        <v>0</v>
      </c>
    </row>
    <row r="1142" spans="1:24" ht="18.75" thickBot="1">
      <c r="A1142" s="336">
        <v>55</v>
      </c>
      <c r="B1142" s="169"/>
      <c r="C1142" s="170">
        <v>202</v>
      </c>
      <c r="D1142" s="181" t="s">
        <v>789</v>
      </c>
      <c r="E1142" s="625">
        <v>3646</v>
      </c>
      <c r="F1142" s="627">
        <v>0</v>
      </c>
      <c r="G1142" s="318">
        <v>3646</v>
      </c>
      <c r="H1142" s="318">
        <v>0</v>
      </c>
      <c r="I1142" s="856">
        <f>F1142+G1142+H1142</f>
        <v>3646</v>
      </c>
      <c r="J1142" s="316">
        <f t="shared" si="246"/>
        <v>1</v>
      </c>
      <c r="K1142" s="317"/>
      <c r="L1142" s="594"/>
      <c r="M1142" s="327"/>
      <c r="N1142" s="408">
        <f>I1142</f>
        <v>3646</v>
      </c>
      <c r="O1142" s="595">
        <f t="shared" si="248"/>
        <v>-3646</v>
      </c>
      <c r="P1142" s="317"/>
      <c r="Q1142" s="409"/>
      <c r="R1142" s="414"/>
      <c r="S1142" s="414"/>
      <c r="T1142" s="414"/>
      <c r="U1142" s="414"/>
      <c r="V1142" s="414"/>
      <c r="W1142" s="596"/>
      <c r="X1142" s="406">
        <f t="shared" si="247"/>
        <v>0</v>
      </c>
    </row>
    <row r="1143" spans="1:24" ht="32.25" thickBot="1">
      <c r="A1143" s="336">
        <v>60</v>
      </c>
      <c r="B1143" s="191"/>
      <c r="C1143" s="170">
        <v>205</v>
      </c>
      <c r="D1143" s="181" t="s">
        <v>790</v>
      </c>
      <c r="E1143" s="625"/>
      <c r="F1143" s="627"/>
      <c r="G1143" s="318"/>
      <c r="H1143" s="318"/>
      <c r="I1143" s="856">
        <f>F1143+G1143+H1143</f>
        <v>0</v>
      </c>
      <c r="J1143" s="316">
        <f t="shared" si="246"/>
      </c>
      <c r="K1143" s="317"/>
      <c r="L1143" s="594"/>
      <c r="M1143" s="327"/>
      <c r="N1143" s="408">
        <f>I1143</f>
        <v>0</v>
      </c>
      <c r="O1143" s="595">
        <f t="shared" si="248"/>
        <v>0</v>
      </c>
      <c r="P1143" s="317"/>
      <c r="Q1143" s="409"/>
      <c r="R1143" s="414"/>
      <c r="S1143" s="414"/>
      <c r="T1143" s="414"/>
      <c r="U1143" s="414"/>
      <c r="V1143" s="414"/>
      <c r="W1143" s="596"/>
      <c r="X1143" s="406">
        <f t="shared" si="247"/>
        <v>0</v>
      </c>
    </row>
    <row r="1144" spans="1:24" ht="18.75" thickBot="1">
      <c r="A1144" s="335">
        <v>65</v>
      </c>
      <c r="B1144" s="191"/>
      <c r="C1144" s="170">
        <v>208</v>
      </c>
      <c r="D1144" s="205" t="s">
        <v>791</v>
      </c>
      <c r="E1144" s="625"/>
      <c r="F1144" s="627"/>
      <c r="G1144" s="318"/>
      <c r="H1144" s="318"/>
      <c r="I1144" s="856">
        <f>F1144+G1144+H1144</f>
        <v>0</v>
      </c>
      <c r="J1144" s="316">
        <f t="shared" si="246"/>
      </c>
      <c r="K1144" s="317"/>
      <c r="L1144" s="594"/>
      <c r="M1144" s="327"/>
      <c r="N1144" s="408">
        <f>I1144</f>
        <v>0</v>
      </c>
      <c r="O1144" s="595">
        <f t="shared" si="248"/>
        <v>0</v>
      </c>
      <c r="P1144" s="317"/>
      <c r="Q1144" s="409"/>
      <c r="R1144" s="414"/>
      <c r="S1144" s="414"/>
      <c r="T1144" s="414"/>
      <c r="U1144" s="414"/>
      <c r="V1144" s="414"/>
      <c r="W1144" s="596"/>
      <c r="X1144" s="406">
        <f t="shared" si="247"/>
        <v>0</v>
      </c>
    </row>
    <row r="1145" spans="1:24" ht="18.75" thickBot="1">
      <c r="A1145" s="336">
        <v>70</v>
      </c>
      <c r="B1145" s="177"/>
      <c r="C1145" s="176">
        <v>209</v>
      </c>
      <c r="D1145" s="184" t="s">
        <v>792</v>
      </c>
      <c r="E1145" s="625"/>
      <c r="F1145" s="627"/>
      <c r="G1145" s="318"/>
      <c r="H1145" s="318"/>
      <c r="I1145" s="856">
        <f>F1145+G1145+H1145</f>
        <v>0</v>
      </c>
      <c r="J1145" s="316">
        <f t="shared" si="246"/>
      </c>
      <c r="K1145" s="317"/>
      <c r="L1145" s="594"/>
      <c r="M1145" s="327"/>
      <c r="N1145" s="408">
        <f>I1145</f>
        <v>0</v>
      </c>
      <c r="O1145" s="595">
        <f t="shared" si="248"/>
        <v>0</v>
      </c>
      <c r="P1145" s="317"/>
      <c r="Q1145" s="409"/>
      <c r="R1145" s="414"/>
      <c r="S1145" s="414"/>
      <c r="T1145" s="414"/>
      <c r="U1145" s="414"/>
      <c r="V1145" s="414"/>
      <c r="W1145" s="596"/>
      <c r="X1145" s="406">
        <f t="shared" si="247"/>
        <v>0</v>
      </c>
    </row>
    <row r="1146" spans="1:24" ht="18.75" thickBot="1">
      <c r="A1146" s="336">
        <v>75</v>
      </c>
      <c r="B1146" s="173">
        <v>500</v>
      </c>
      <c r="C1146" s="1058" t="s">
        <v>793</v>
      </c>
      <c r="D1146" s="1058"/>
      <c r="E1146" s="645">
        <f>SUM(E1147:E1151)</f>
        <v>7297</v>
      </c>
      <c r="F1146" s="410">
        <f>SUM(F1147:F1151)</f>
        <v>0</v>
      </c>
      <c r="G1146" s="325">
        <f>SUM(G1147:G1151)</f>
        <v>7297</v>
      </c>
      <c r="H1146" s="325">
        <f>SUM(H1147:H1151)</f>
        <v>0</v>
      </c>
      <c r="I1146" s="325">
        <f>SUM(I1147:I1151)</f>
        <v>7297</v>
      </c>
      <c r="J1146" s="316">
        <f t="shared" si="246"/>
        <v>1</v>
      </c>
      <c r="K1146" s="317"/>
      <c r="L1146" s="411">
        <f>SUM(L1147:L1151)</f>
        <v>0</v>
      </c>
      <c r="M1146" s="412">
        <f>SUM(M1147:M1151)</f>
        <v>0</v>
      </c>
      <c r="N1146" s="597">
        <f>SUM(N1147:N1151)</f>
        <v>7297</v>
      </c>
      <c r="O1146" s="598">
        <f>SUM(O1147:O1151)</f>
        <v>-7297</v>
      </c>
      <c r="P1146" s="317"/>
      <c r="Q1146" s="413"/>
      <c r="R1146" s="428"/>
      <c r="S1146" s="414"/>
      <c r="T1146" s="428"/>
      <c r="U1146" s="428"/>
      <c r="V1146" s="428"/>
      <c r="W1146" s="599"/>
      <c r="X1146" s="406">
        <f t="shared" si="247"/>
        <v>0</v>
      </c>
    </row>
    <row r="1147" spans="1:24" ht="32.25" thickBot="1">
      <c r="A1147" s="336">
        <v>80</v>
      </c>
      <c r="B1147" s="177"/>
      <c r="C1147" s="206">
        <v>551</v>
      </c>
      <c r="D1147" s="639" t="s">
        <v>794</v>
      </c>
      <c r="E1147" s="625">
        <v>4697</v>
      </c>
      <c r="F1147" s="627">
        <v>0</v>
      </c>
      <c r="G1147" s="318">
        <v>4697</v>
      </c>
      <c r="H1147" s="318">
        <v>0</v>
      </c>
      <c r="I1147" s="856">
        <f aca="true" t="shared" si="249" ref="I1147:I1177">F1147+G1147+H1147</f>
        <v>4697</v>
      </c>
      <c r="J1147" s="316">
        <f t="shared" si="246"/>
        <v>1</v>
      </c>
      <c r="K1147" s="317"/>
      <c r="L1147" s="594"/>
      <c r="M1147" s="327"/>
      <c r="N1147" s="408">
        <f aca="true" t="shared" si="250" ref="N1147:N1152">I1147</f>
        <v>4697</v>
      </c>
      <c r="O1147" s="595">
        <f t="shared" si="248"/>
        <v>-4697</v>
      </c>
      <c r="P1147" s="317"/>
      <c r="Q1147" s="409"/>
      <c r="R1147" s="414"/>
      <c r="S1147" s="414"/>
      <c r="T1147" s="414"/>
      <c r="U1147" s="414"/>
      <c r="V1147" s="414"/>
      <c r="W1147" s="596"/>
      <c r="X1147" s="406">
        <f t="shared" si="247"/>
        <v>0</v>
      </c>
    </row>
    <row r="1148" spans="1:24" ht="32.25" thickBot="1">
      <c r="A1148" s="336">
        <v>85</v>
      </c>
      <c r="B1148" s="177"/>
      <c r="C1148" s="207">
        <f>C1147+1</f>
        <v>552</v>
      </c>
      <c r="D1148" s="640" t="s">
        <v>795</v>
      </c>
      <c r="E1148" s="625"/>
      <c r="F1148" s="627"/>
      <c r="G1148" s="318"/>
      <c r="H1148" s="318"/>
      <c r="I1148" s="856">
        <f t="shared" si="249"/>
        <v>0</v>
      </c>
      <c r="J1148" s="316">
        <f t="shared" si="246"/>
      </c>
      <c r="K1148" s="317"/>
      <c r="L1148" s="594"/>
      <c r="M1148" s="327"/>
      <c r="N1148" s="408">
        <f t="shared" si="250"/>
        <v>0</v>
      </c>
      <c r="O1148" s="595">
        <f t="shared" si="248"/>
        <v>0</v>
      </c>
      <c r="P1148" s="317"/>
      <c r="Q1148" s="409"/>
      <c r="R1148" s="414"/>
      <c r="S1148" s="414"/>
      <c r="T1148" s="414"/>
      <c r="U1148" s="414"/>
      <c r="V1148" s="414"/>
      <c r="W1148" s="596"/>
      <c r="X1148" s="406">
        <f t="shared" si="247"/>
        <v>0</v>
      </c>
    </row>
    <row r="1149" spans="1:24" ht="18.75" thickBot="1">
      <c r="A1149" s="336">
        <v>90</v>
      </c>
      <c r="B1149" s="177"/>
      <c r="C1149" s="207">
        <v>560</v>
      </c>
      <c r="D1149" s="641" t="s">
        <v>796</v>
      </c>
      <c r="E1149" s="625">
        <v>1981</v>
      </c>
      <c r="F1149" s="627">
        <v>0</v>
      </c>
      <c r="G1149" s="318">
        <v>1981</v>
      </c>
      <c r="H1149" s="318">
        <v>0</v>
      </c>
      <c r="I1149" s="856">
        <f t="shared" si="249"/>
        <v>1981</v>
      </c>
      <c r="J1149" s="316">
        <f t="shared" si="246"/>
        <v>1</v>
      </c>
      <c r="K1149" s="317"/>
      <c r="L1149" s="594"/>
      <c r="M1149" s="327"/>
      <c r="N1149" s="408">
        <f t="shared" si="250"/>
        <v>1981</v>
      </c>
      <c r="O1149" s="595">
        <f t="shared" si="248"/>
        <v>-1981</v>
      </c>
      <c r="P1149" s="317"/>
      <c r="Q1149" s="409"/>
      <c r="R1149" s="414"/>
      <c r="S1149" s="414"/>
      <c r="T1149" s="414"/>
      <c r="U1149" s="414"/>
      <c r="V1149" s="414"/>
      <c r="W1149" s="596"/>
      <c r="X1149" s="406">
        <f t="shared" si="247"/>
        <v>0</v>
      </c>
    </row>
    <row r="1150" spans="1:24" ht="32.25" thickBot="1">
      <c r="A1150" s="335">
        <v>115</v>
      </c>
      <c r="B1150" s="177"/>
      <c r="C1150" s="207">
        <v>580</v>
      </c>
      <c r="D1150" s="640" t="s">
        <v>797</v>
      </c>
      <c r="E1150" s="625">
        <v>619</v>
      </c>
      <c r="F1150" s="627">
        <v>0</v>
      </c>
      <c r="G1150" s="318">
        <v>619</v>
      </c>
      <c r="H1150" s="318">
        <v>0</v>
      </c>
      <c r="I1150" s="856">
        <f t="shared" si="249"/>
        <v>619</v>
      </c>
      <c r="J1150" s="316">
        <f t="shared" si="246"/>
        <v>1</v>
      </c>
      <c r="K1150" s="317"/>
      <c r="L1150" s="594"/>
      <c r="M1150" s="327"/>
      <c r="N1150" s="408">
        <f t="shared" si="250"/>
        <v>619</v>
      </c>
      <c r="O1150" s="595">
        <f t="shared" si="248"/>
        <v>-619</v>
      </c>
      <c r="P1150" s="317"/>
      <c r="Q1150" s="409"/>
      <c r="R1150" s="414"/>
      <c r="S1150" s="414"/>
      <c r="T1150" s="414"/>
      <c r="U1150" s="414"/>
      <c r="V1150" s="414"/>
      <c r="W1150" s="596"/>
      <c r="X1150" s="406">
        <f t="shared" si="247"/>
        <v>0</v>
      </c>
    </row>
    <row r="1151" spans="1:24" ht="32.25" thickBot="1">
      <c r="A1151" s="335">
        <v>125</v>
      </c>
      <c r="B1151" s="177"/>
      <c r="C1151" s="208">
        <v>590</v>
      </c>
      <c r="D1151" s="642" t="s">
        <v>798</v>
      </c>
      <c r="E1151" s="625"/>
      <c r="F1151" s="627"/>
      <c r="G1151" s="318"/>
      <c r="H1151" s="318"/>
      <c r="I1151" s="856">
        <f t="shared" si="249"/>
        <v>0</v>
      </c>
      <c r="J1151" s="316">
        <f t="shared" si="246"/>
      </c>
      <c r="K1151" s="317"/>
      <c r="L1151" s="594"/>
      <c r="M1151" s="327"/>
      <c r="N1151" s="408">
        <f t="shared" si="250"/>
        <v>0</v>
      </c>
      <c r="O1151" s="595">
        <f t="shared" si="248"/>
        <v>0</v>
      </c>
      <c r="P1151" s="317"/>
      <c r="Q1151" s="409"/>
      <c r="R1151" s="414"/>
      <c r="S1151" s="414"/>
      <c r="T1151" s="414"/>
      <c r="U1151" s="414"/>
      <c r="V1151" s="414"/>
      <c r="W1151" s="596"/>
      <c r="X1151" s="406">
        <f t="shared" si="247"/>
        <v>0</v>
      </c>
    </row>
    <row r="1152" spans="1:24" ht="18.75" thickBot="1">
      <c r="A1152" s="336">
        <v>130</v>
      </c>
      <c r="B1152" s="173">
        <v>800</v>
      </c>
      <c r="C1152" s="1058" t="s">
        <v>204</v>
      </c>
      <c r="D1152" s="1058"/>
      <c r="E1152" s="628"/>
      <c r="F1152" s="631"/>
      <c r="G1152" s="331"/>
      <c r="H1152" s="331"/>
      <c r="I1152" s="856">
        <f t="shared" si="249"/>
        <v>0</v>
      </c>
      <c r="J1152" s="316">
        <f t="shared" si="246"/>
      </c>
      <c r="K1152" s="317"/>
      <c r="L1152" s="601"/>
      <c r="M1152" s="329"/>
      <c r="N1152" s="408">
        <f t="shared" si="250"/>
        <v>0</v>
      </c>
      <c r="O1152" s="595">
        <f t="shared" si="248"/>
        <v>0</v>
      </c>
      <c r="P1152" s="317"/>
      <c r="Q1152" s="413"/>
      <c r="R1152" s="428"/>
      <c r="S1152" s="414"/>
      <c r="T1152" s="414"/>
      <c r="U1152" s="428"/>
      <c r="V1152" s="414"/>
      <c r="W1152" s="596"/>
      <c r="X1152" s="406">
        <f t="shared" si="247"/>
        <v>0</v>
      </c>
    </row>
    <row r="1153" spans="1:24" ht="18.75" thickBot="1">
      <c r="A1153" s="336">
        <v>135</v>
      </c>
      <c r="B1153" s="173">
        <v>1000</v>
      </c>
      <c r="C1153" s="1059" t="s">
        <v>800</v>
      </c>
      <c r="D1153" s="1059"/>
      <c r="E1153" s="645">
        <f>SUM(E1154:E1171)</f>
        <v>0</v>
      </c>
      <c r="F1153" s="410">
        <f>SUM(F1154:F1171)</f>
        <v>0</v>
      </c>
      <c r="G1153" s="325">
        <f>SUM(G1154:G1171)</f>
        <v>0</v>
      </c>
      <c r="H1153" s="325">
        <f>SUM(H1154:H1171)</f>
        <v>0</v>
      </c>
      <c r="I1153" s="856">
        <f t="shared" si="249"/>
        <v>0</v>
      </c>
      <c r="J1153" s="316">
        <f t="shared" si="246"/>
      </c>
      <c r="K1153" s="317"/>
      <c r="L1153" s="411">
        <f>SUM(L1154:L1171)</f>
        <v>0</v>
      </c>
      <c r="M1153" s="412">
        <f>SUM(M1154:M1171)</f>
        <v>0</v>
      </c>
      <c r="N1153" s="597">
        <f>SUM(N1154:N1171)</f>
        <v>0</v>
      </c>
      <c r="O1153" s="598">
        <f>SUM(O1154:O1171)</f>
        <v>0</v>
      </c>
      <c r="P1153" s="317"/>
      <c r="Q1153" s="411">
        <f aca="true" t="shared" si="251" ref="Q1153:W1153">SUM(Q1154:Q1171)</f>
        <v>0</v>
      </c>
      <c r="R1153" s="412">
        <f t="shared" si="251"/>
        <v>0</v>
      </c>
      <c r="S1153" s="412">
        <f t="shared" si="251"/>
        <v>0</v>
      </c>
      <c r="T1153" s="412">
        <f t="shared" si="251"/>
        <v>0</v>
      </c>
      <c r="U1153" s="412">
        <f t="shared" si="251"/>
        <v>0</v>
      </c>
      <c r="V1153" s="412">
        <f t="shared" si="251"/>
        <v>0</v>
      </c>
      <c r="W1153" s="598">
        <f t="shared" si="251"/>
        <v>0</v>
      </c>
      <c r="X1153" s="406">
        <f t="shared" si="247"/>
        <v>0</v>
      </c>
    </row>
    <row r="1154" spans="1:24" ht="36" customHeight="1" thickBot="1">
      <c r="A1154" s="336">
        <v>140</v>
      </c>
      <c r="B1154" s="169"/>
      <c r="C1154" s="180">
        <v>1011</v>
      </c>
      <c r="D1154" s="209" t="s">
        <v>801</v>
      </c>
      <c r="E1154" s="625"/>
      <c r="F1154" s="627"/>
      <c r="G1154" s="318"/>
      <c r="H1154" s="318"/>
      <c r="I1154" s="856">
        <f t="shared" si="249"/>
        <v>0</v>
      </c>
      <c r="J1154" s="316">
        <f t="shared" si="246"/>
      </c>
      <c r="K1154" s="317"/>
      <c r="L1154" s="594"/>
      <c r="M1154" s="327"/>
      <c r="N1154" s="408">
        <f aca="true" t="shared" si="252" ref="N1154:N1171">I1154</f>
        <v>0</v>
      </c>
      <c r="O1154" s="595">
        <f t="shared" si="248"/>
        <v>0</v>
      </c>
      <c r="P1154" s="317"/>
      <c r="Q1154" s="594"/>
      <c r="R1154" s="327"/>
      <c r="S1154" s="602">
        <f aca="true" t="shared" si="253" ref="S1154:S1161">+IF(+(L1154+M1154)&gt;=I1154,+M1154,+(+I1154-L1154))</f>
        <v>0</v>
      </c>
      <c r="T1154" s="408">
        <f>Q1154+R1154-S1154</f>
        <v>0</v>
      </c>
      <c r="U1154" s="327"/>
      <c r="V1154" s="327"/>
      <c r="W1154" s="328"/>
      <c r="X1154" s="406">
        <f t="shared" si="247"/>
        <v>0</v>
      </c>
    </row>
    <row r="1155" spans="1:24" ht="18.75" thickBot="1">
      <c r="A1155" s="336">
        <v>145</v>
      </c>
      <c r="B1155" s="169"/>
      <c r="C1155" s="170">
        <v>1012</v>
      </c>
      <c r="D1155" s="181" t="s">
        <v>802</v>
      </c>
      <c r="E1155" s="625"/>
      <c r="F1155" s="627"/>
      <c r="G1155" s="318"/>
      <c r="H1155" s="318"/>
      <c r="I1155" s="856">
        <f t="shared" si="249"/>
        <v>0</v>
      </c>
      <c r="J1155" s="316">
        <f t="shared" si="246"/>
      </c>
      <c r="K1155" s="317"/>
      <c r="L1155" s="594"/>
      <c r="M1155" s="327"/>
      <c r="N1155" s="408">
        <f t="shared" si="252"/>
        <v>0</v>
      </c>
      <c r="O1155" s="595">
        <f t="shared" si="248"/>
        <v>0</v>
      </c>
      <c r="P1155" s="317"/>
      <c r="Q1155" s="594"/>
      <c r="R1155" s="327"/>
      <c r="S1155" s="602">
        <f t="shared" si="253"/>
        <v>0</v>
      </c>
      <c r="T1155" s="408">
        <f aca="true" t="shared" si="254" ref="T1155:T1161">Q1155+R1155-S1155</f>
        <v>0</v>
      </c>
      <c r="U1155" s="327"/>
      <c r="V1155" s="327"/>
      <c r="W1155" s="328"/>
      <c r="X1155" s="406">
        <f t="shared" si="247"/>
        <v>0</v>
      </c>
    </row>
    <row r="1156" spans="1:24" ht="18.75" thickBot="1">
      <c r="A1156" s="336">
        <v>150</v>
      </c>
      <c r="B1156" s="169"/>
      <c r="C1156" s="170">
        <v>1013</v>
      </c>
      <c r="D1156" s="181" t="s">
        <v>803</v>
      </c>
      <c r="E1156" s="625"/>
      <c r="F1156" s="627"/>
      <c r="G1156" s="318"/>
      <c r="H1156" s="318"/>
      <c r="I1156" s="856">
        <f t="shared" si="249"/>
        <v>0</v>
      </c>
      <c r="J1156" s="316">
        <f t="shared" si="246"/>
      </c>
      <c r="K1156" s="317"/>
      <c r="L1156" s="594"/>
      <c r="M1156" s="327"/>
      <c r="N1156" s="408">
        <f t="shared" si="252"/>
        <v>0</v>
      </c>
      <c r="O1156" s="595">
        <f t="shared" si="248"/>
        <v>0</v>
      </c>
      <c r="P1156" s="317"/>
      <c r="Q1156" s="594"/>
      <c r="R1156" s="327"/>
      <c r="S1156" s="602">
        <f t="shared" si="253"/>
        <v>0</v>
      </c>
      <c r="T1156" s="408">
        <f t="shared" si="254"/>
        <v>0</v>
      </c>
      <c r="U1156" s="327"/>
      <c r="V1156" s="327"/>
      <c r="W1156" s="328"/>
      <c r="X1156" s="406">
        <f t="shared" si="247"/>
        <v>0</v>
      </c>
    </row>
    <row r="1157" spans="1:24" ht="18.75" thickBot="1">
      <c r="A1157" s="336">
        <v>155</v>
      </c>
      <c r="B1157" s="169"/>
      <c r="C1157" s="170">
        <v>1014</v>
      </c>
      <c r="D1157" s="181" t="s">
        <v>804</v>
      </c>
      <c r="E1157" s="625"/>
      <c r="F1157" s="627"/>
      <c r="G1157" s="318"/>
      <c r="H1157" s="318"/>
      <c r="I1157" s="856">
        <f t="shared" si="249"/>
        <v>0</v>
      </c>
      <c r="J1157" s="316">
        <f t="shared" si="246"/>
      </c>
      <c r="K1157" s="317"/>
      <c r="L1157" s="594"/>
      <c r="M1157" s="327"/>
      <c r="N1157" s="408">
        <f t="shared" si="252"/>
        <v>0</v>
      </c>
      <c r="O1157" s="595">
        <f t="shared" si="248"/>
        <v>0</v>
      </c>
      <c r="P1157" s="317"/>
      <c r="Q1157" s="594"/>
      <c r="R1157" s="327"/>
      <c r="S1157" s="602">
        <f t="shared" si="253"/>
        <v>0</v>
      </c>
      <c r="T1157" s="408">
        <f t="shared" si="254"/>
        <v>0</v>
      </c>
      <c r="U1157" s="327"/>
      <c r="V1157" s="327"/>
      <c r="W1157" s="328"/>
      <c r="X1157" s="406">
        <f t="shared" si="247"/>
        <v>0</v>
      </c>
    </row>
    <row r="1158" spans="1:24" ht="18.75" thickBot="1">
      <c r="A1158" s="336">
        <v>160</v>
      </c>
      <c r="B1158" s="169"/>
      <c r="C1158" s="170">
        <v>1015</v>
      </c>
      <c r="D1158" s="181" t="s">
        <v>805</v>
      </c>
      <c r="E1158" s="625"/>
      <c r="F1158" s="627"/>
      <c r="G1158" s="318"/>
      <c r="H1158" s="318"/>
      <c r="I1158" s="856">
        <f t="shared" si="249"/>
        <v>0</v>
      </c>
      <c r="J1158" s="316">
        <f t="shared" si="246"/>
      </c>
      <c r="K1158" s="317"/>
      <c r="L1158" s="594"/>
      <c r="M1158" s="327"/>
      <c r="N1158" s="408">
        <f t="shared" si="252"/>
        <v>0</v>
      </c>
      <c r="O1158" s="595">
        <f t="shared" si="248"/>
        <v>0</v>
      </c>
      <c r="P1158" s="317"/>
      <c r="Q1158" s="594"/>
      <c r="R1158" s="327"/>
      <c r="S1158" s="602">
        <f t="shared" si="253"/>
        <v>0</v>
      </c>
      <c r="T1158" s="408">
        <f t="shared" si="254"/>
        <v>0</v>
      </c>
      <c r="U1158" s="327"/>
      <c r="V1158" s="327"/>
      <c r="W1158" s="328"/>
      <c r="X1158" s="406">
        <f t="shared" si="247"/>
        <v>0</v>
      </c>
    </row>
    <row r="1159" spans="1:24" ht="18.75" thickBot="1">
      <c r="A1159" s="336">
        <v>165</v>
      </c>
      <c r="B1159" s="169"/>
      <c r="C1159" s="170">
        <v>1016</v>
      </c>
      <c r="D1159" s="181" t="s">
        <v>806</v>
      </c>
      <c r="E1159" s="625"/>
      <c r="F1159" s="627"/>
      <c r="G1159" s="318"/>
      <c r="H1159" s="318"/>
      <c r="I1159" s="856">
        <f t="shared" si="249"/>
        <v>0</v>
      </c>
      <c r="J1159" s="316">
        <f t="shared" si="246"/>
      </c>
      <c r="K1159" s="317"/>
      <c r="L1159" s="594"/>
      <c r="M1159" s="327"/>
      <c r="N1159" s="408">
        <f t="shared" si="252"/>
        <v>0</v>
      </c>
      <c r="O1159" s="595">
        <f t="shared" si="248"/>
        <v>0</v>
      </c>
      <c r="P1159" s="317"/>
      <c r="Q1159" s="594"/>
      <c r="R1159" s="327"/>
      <c r="S1159" s="602">
        <f t="shared" si="253"/>
        <v>0</v>
      </c>
      <c r="T1159" s="408">
        <f t="shared" si="254"/>
        <v>0</v>
      </c>
      <c r="U1159" s="327"/>
      <c r="V1159" s="327"/>
      <c r="W1159" s="328"/>
      <c r="X1159" s="406">
        <f t="shared" si="247"/>
        <v>0</v>
      </c>
    </row>
    <row r="1160" spans="1:24" ht="18.75" thickBot="1">
      <c r="A1160" s="336">
        <v>170</v>
      </c>
      <c r="B1160" s="174"/>
      <c r="C1160" s="210">
        <v>1020</v>
      </c>
      <c r="D1160" s="211" t="s">
        <v>807</v>
      </c>
      <c r="E1160" s="625"/>
      <c r="F1160" s="627"/>
      <c r="G1160" s="318"/>
      <c r="H1160" s="318"/>
      <c r="I1160" s="856">
        <f t="shared" si="249"/>
        <v>0</v>
      </c>
      <c r="J1160" s="316">
        <f t="shared" si="246"/>
      </c>
      <c r="K1160" s="317"/>
      <c r="L1160" s="594"/>
      <c r="M1160" s="327"/>
      <c r="N1160" s="408">
        <f t="shared" si="252"/>
        <v>0</v>
      </c>
      <c r="O1160" s="595">
        <f t="shared" si="248"/>
        <v>0</v>
      </c>
      <c r="P1160" s="317"/>
      <c r="Q1160" s="594"/>
      <c r="R1160" s="327"/>
      <c r="S1160" s="602">
        <f t="shared" si="253"/>
        <v>0</v>
      </c>
      <c r="T1160" s="408">
        <f t="shared" si="254"/>
        <v>0</v>
      </c>
      <c r="U1160" s="327"/>
      <c r="V1160" s="327"/>
      <c r="W1160" s="328"/>
      <c r="X1160" s="406">
        <f t="shared" si="247"/>
        <v>0</v>
      </c>
    </row>
    <row r="1161" spans="1:24" ht="18.75" thickBot="1">
      <c r="A1161" s="336">
        <v>175</v>
      </c>
      <c r="B1161" s="169"/>
      <c r="C1161" s="170">
        <v>1030</v>
      </c>
      <c r="D1161" s="181" t="s">
        <v>808</v>
      </c>
      <c r="E1161" s="625"/>
      <c r="F1161" s="627"/>
      <c r="G1161" s="318"/>
      <c r="H1161" s="318"/>
      <c r="I1161" s="856">
        <f t="shared" si="249"/>
        <v>0</v>
      </c>
      <c r="J1161" s="316">
        <f t="shared" si="246"/>
      </c>
      <c r="K1161" s="317"/>
      <c r="L1161" s="594"/>
      <c r="M1161" s="327"/>
      <c r="N1161" s="408">
        <f t="shared" si="252"/>
        <v>0</v>
      </c>
      <c r="O1161" s="595">
        <f t="shared" si="248"/>
        <v>0</v>
      </c>
      <c r="P1161" s="317"/>
      <c r="Q1161" s="594"/>
      <c r="R1161" s="327"/>
      <c r="S1161" s="602">
        <f t="shared" si="253"/>
        <v>0</v>
      </c>
      <c r="T1161" s="408">
        <f t="shared" si="254"/>
        <v>0</v>
      </c>
      <c r="U1161" s="327"/>
      <c r="V1161" s="327"/>
      <c r="W1161" s="328"/>
      <c r="X1161" s="406">
        <f t="shared" si="247"/>
        <v>0</v>
      </c>
    </row>
    <row r="1162" spans="1:24" ht="30.75" thickBot="1">
      <c r="A1162" s="336">
        <v>180</v>
      </c>
      <c r="B1162" s="169"/>
      <c r="C1162" s="212">
        <v>1040</v>
      </c>
      <c r="D1162" s="213" t="s">
        <v>809</v>
      </c>
      <c r="E1162" s="625"/>
      <c r="F1162" s="627"/>
      <c r="G1162" s="318"/>
      <c r="H1162" s="318"/>
      <c r="I1162" s="856">
        <f t="shared" si="249"/>
        <v>0</v>
      </c>
      <c r="J1162" s="316">
        <f t="shared" si="246"/>
      </c>
      <c r="K1162" s="317"/>
      <c r="L1162" s="594"/>
      <c r="M1162" s="327"/>
      <c r="N1162" s="408">
        <f t="shared" si="252"/>
        <v>0</v>
      </c>
      <c r="O1162" s="595">
        <f t="shared" si="248"/>
        <v>0</v>
      </c>
      <c r="P1162" s="317"/>
      <c r="Q1162" s="409"/>
      <c r="R1162" s="414"/>
      <c r="S1162" s="414"/>
      <c r="T1162" s="414"/>
      <c r="U1162" s="414"/>
      <c r="V1162" s="414"/>
      <c r="W1162" s="596"/>
      <c r="X1162" s="406">
        <f t="shared" si="247"/>
        <v>0</v>
      </c>
    </row>
    <row r="1163" spans="1:24" ht="18.75" thickBot="1">
      <c r="A1163" s="336">
        <v>185</v>
      </c>
      <c r="B1163" s="169"/>
      <c r="C1163" s="210">
        <v>1051</v>
      </c>
      <c r="D1163" s="214" t="s">
        <v>810</v>
      </c>
      <c r="E1163" s="625"/>
      <c r="F1163" s="627"/>
      <c r="G1163" s="318"/>
      <c r="H1163" s="318"/>
      <c r="I1163" s="856">
        <f t="shared" si="249"/>
        <v>0</v>
      </c>
      <c r="J1163" s="316">
        <f t="shared" si="246"/>
      </c>
      <c r="K1163" s="317"/>
      <c r="L1163" s="594"/>
      <c r="M1163" s="327"/>
      <c r="N1163" s="408">
        <f t="shared" si="252"/>
        <v>0</v>
      </c>
      <c r="O1163" s="595">
        <f t="shared" si="248"/>
        <v>0</v>
      </c>
      <c r="P1163" s="317"/>
      <c r="Q1163" s="409"/>
      <c r="R1163" s="414"/>
      <c r="S1163" s="414"/>
      <c r="T1163" s="414"/>
      <c r="U1163" s="414"/>
      <c r="V1163" s="414"/>
      <c r="W1163" s="596"/>
      <c r="X1163" s="406">
        <f t="shared" si="247"/>
        <v>0</v>
      </c>
    </row>
    <row r="1164" spans="1:24" ht="18.75" thickBot="1">
      <c r="A1164" s="336">
        <v>190</v>
      </c>
      <c r="B1164" s="169"/>
      <c r="C1164" s="170">
        <v>1052</v>
      </c>
      <c r="D1164" s="181" t="s">
        <v>811</v>
      </c>
      <c r="E1164" s="625"/>
      <c r="F1164" s="627"/>
      <c r="G1164" s="318"/>
      <c r="H1164" s="318"/>
      <c r="I1164" s="856">
        <f t="shared" si="249"/>
        <v>0</v>
      </c>
      <c r="J1164" s="316">
        <f t="shared" si="246"/>
      </c>
      <c r="K1164" s="317"/>
      <c r="L1164" s="594"/>
      <c r="M1164" s="327"/>
      <c r="N1164" s="408">
        <f t="shared" si="252"/>
        <v>0</v>
      </c>
      <c r="O1164" s="595">
        <f t="shared" si="248"/>
        <v>0</v>
      </c>
      <c r="P1164" s="317"/>
      <c r="Q1164" s="409"/>
      <c r="R1164" s="414"/>
      <c r="S1164" s="414"/>
      <c r="T1164" s="414"/>
      <c r="U1164" s="414"/>
      <c r="V1164" s="414"/>
      <c r="W1164" s="596"/>
      <c r="X1164" s="406">
        <f t="shared" si="247"/>
        <v>0</v>
      </c>
    </row>
    <row r="1165" spans="1:24" ht="32.25" thickBot="1">
      <c r="A1165" s="336">
        <v>195</v>
      </c>
      <c r="B1165" s="169"/>
      <c r="C1165" s="215">
        <v>1053</v>
      </c>
      <c r="D1165" s="216" t="s">
        <v>812</v>
      </c>
      <c r="E1165" s="625"/>
      <c r="F1165" s="627"/>
      <c r="G1165" s="318"/>
      <c r="H1165" s="318"/>
      <c r="I1165" s="856">
        <f t="shared" si="249"/>
        <v>0</v>
      </c>
      <c r="J1165" s="316">
        <f t="shared" si="246"/>
      </c>
      <c r="K1165" s="317"/>
      <c r="L1165" s="594"/>
      <c r="M1165" s="327"/>
      <c r="N1165" s="408">
        <f t="shared" si="252"/>
        <v>0</v>
      </c>
      <c r="O1165" s="595">
        <f t="shared" si="248"/>
        <v>0</v>
      </c>
      <c r="P1165" s="317"/>
      <c r="Q1165" s="409"/>
      <c r="R1165" s="414"/>
      <c r="S1165" s="414"/>
      <c r="T1165" s="414"/>
      <c r="U1165" s="414"/>
      <c r="V1165" s="414"/>
      <c r="W1165" s="596"/>
      <c r="X1165" s="406">
        <f t="shared" si="247"/>
        <v>0</v>
      </c>
    </row>
    <row r="1166" spans="1:24" ht="18.75" thickBot="1">
      <c r="A1166" s="336">
        <v>200</v>
      </c>
      <c r="B1166" s="169"/>
      <c r="C1166" s="170">
        <v>1062</v>
      </c>
      <c r="D1166" s="172" t="s">
        <v>813</v>
      </c>
      <c r="E1166" s="625"/>
      <c r="F1166" s="627"/>
      <c r="G1166" s="318"/>
      <c r="H1166" s="318"/>
      <c r="I1166" s="856">
        <f t="shared" si="249"/>
        <v>0</v>
      </c>
      <c r="J1166" s="316">
        <f t="shared" si="246"/>
      </c>
      <c r="K1166" s="317"/>
      <c r="L1166" s="594"/>
      <c r="M1166" s="327"/>
      <c r="N1166" s="408">
        <f t="shared" si="252"/>
        <v>0</v>
      </c>
      <c r="O1166" s="595">
        <f t="shared" si="248"/>
        <v>0</v>
      </c>
      <c r="P1166" s="317"/>
      <c r="Q1166" s="594"/>
      <c r="R1166" s="327"/>
      <c r="S1166" s="602">
        <f>+IF(+(L1166+M1166)&gt;=I1166,+M1166,+(+I1166-L1166))</f>
        <v>0</v>
      </c>
      <c r="T1166" s="408">
        <f>Q1166+R1166-S1166</f>
        <v>0</v>
      </c>
      <c r="U1166" s="327"/>
      <c r="V1166" s="327"/>
      <c r="W1166" s="328"/>
      <c r="X1166" s="406">
        <f t="shared" si="247"/>
        <v>0</v>
      </c>
    </row>
    <row r="1167" spans="1:24" ht="18.75" thickBot="1">
      <c r="A1167" s="336">
        <v>205</v>
      </c>
      <c r="B1167" s="169"/>
      <c r="C1167" s="170">
        <v>1063</v>
      </c>
      <c r="D1167" s="172" t="s">
        <v>814</v>
      </c>
      <c r="E1167" s="625"/>
      <c r="F1167" s="627"/>
      <c r="G1167" s="318"/>
      <c r="H1167" s="318"/>
      <c r="I1167" s="856">
        <f t="shared" si="249"/>
        <v>0</v>
      </c>
      <c r="J1167" s="316">
        <f t="shared" si="246"/>
      </c>
      <c r="K1167" s="317"/>
      <c r="L1167" s="594"/>
      <c r="M1167" s="327"/>
      <c r="N1167" s="408">
        <f t="shared" si="252"/>
        <v>0</v>
      </c>
      <c r="O1167" s="595">
        <f t="shared" si="248"/>
        <v>0</v>
      </c>
      <c r="P1167" s="317"/>
      <c r="Q1167" s="409"/>
      <c r="R1167" s="414"/>
      <c r="S1167" s="414"/>
      <c r="T1167" s="414"/>
      <c r="U1167" s="414"/>
      <c r="V1167" s="414"/>
      <c r="W1167" s="596"/>
      <c r="X1167" s="406">
        <f t="shared" si="247"/>
        <v>0</v>
      </c>
    </row>
    <row r="1168" spans="1:24" ht="18.75" thickBot="1">
      <c r="A1168" s="336">
        <v>210</v>
      </c>
      <c r="B1168" s="169"/>
      <c r="C1168" s="215">
        <v>1069</v>
      </c>
      <c r="D1168" s="217" t="s">
        <v>815</v>
      </c>
      <c r="E1168" s="625"/>
      <c r="F1168" s="627"/>
      <c r="G1168" s="318"/>
      <c r="H1168" s="318"/>
      <c r="I1168" s="856">
        <f t="shared" si="249"/>
        <v>0</v>
      </c>
      <c r="J1168" s="316">
        <f t="shared" si="246"/>
      </c>
      <c r="K1168" s="317"/>
      <c r="L1168" s="594"/>
      <c r="M1168" s="327"/>
      <c r="N1168" s="408">
        <f t="shared" si="252"/>
        <v>0</v>
      </c>
      <c r="O1168" s="595">
        <f t="shared" si="248"/>
        <v>0</v>
      </c>
      <c r="P1168" s="317"/>
      <c r="Q1168" s="594"/>
      <c r="R1168" s="327"/>
      <c r="S1168" s="602">
        <f>+IF(+(L1168+M1168)&gt;=I1168,+M1168,+(+I1168-L1168))</f>
        <v>0</v>
      </c>
      <c r="T1168" s="408">
        <f>Q1168+R1168-S1168</f>
        <v>0</v>
      </c>
      <c r="U1168" s="327"/>
      <c r="V1168" s="327"/>
      <c r="W1168" s="328"/>
      <c r="X1168" s="406">
        <f t="shared" si="247"/>
        <v>0</v>
      </c>
    </row>
    <row r="1169" spans="1:24" ht="30.75" thickBot="1">
      <c r="A1169" s="336">
        <v>215</v>
      </c>
      <c r="B1169" s="174"/>
      <c r="C1169" s="170">
        <v>1091</v>
      </c>
      <c r="D1169" s="181" t="s">
        <v>816</v>
      </c>
      <c r="E1169" s="625"/>
      <c r="F1169" s="627"/>
      <c r="G1169" s="318"/>
      <c r="H1169" s="318"/>
      <c r="I1169" s="856">
        <f t="shared" si="249"/>
        <v>0</v>
      </c>
      <c r="J1169" s="316">
        <f t="shared" si="246"/>
      </c>
      <c r="K1169" s="317"/>
      <c r="L1169" s="594"/>
      <c r="M1169" s="327"/>
      <c r="N1169" s="408">
        <f t="shared" si="252"/>
        <v>0</v>
      </c>
      <c r="O1169" s="595">
        <f t="shared" si="248"/>
        <v>0</v>
      </c>
      <c r="P1169" s="317"/>
      <c r="Q1169" s="594"/>
      <c r="R1169" s="327"/>
      <c r="S1169" s="602">
        <f>+IF(+(L1169+M1169)&gt;=I1169,+M1169,+(+I1169-L1169))</f>
        <v>0</v>
      </c>
      <c r="T1169" s="408">
        <f>Q1169+R1169-S1169</f>
        <v>0</v>
      </c>
      <c r="U1169" s="327"/>
      <c r="V1169" s="327"/>
      <c r="W1169" s="328"/>
      <c r="X1169" s="406">
        <f t="shared" si="247"/>
        <v>0</v>
      </c>
    </row>
    <row r="1170" spans="1:24" ht="30.75" thickBot="1">
      <c r="A1170" s="335">
        <v>220</v>
      </c>
      <c r="B1170" s="169"/>
      <c r="C1170" s="170">
        <v>1092</v>
      </c>
      <c r="D1170" s="181" t="s">
        <v>817</v>
      </c>
      <c r="E1170" s="625"/>
      <c r="F1170" s="627"/>
      <c r="G1170" s="318"/>
      <c r="H1170" s="318"/>
      <c r="I1170" s="856">
        <f t="shared" si="249"/>
        <v>0</v>
      </c>
      <c r="J1170" s="316">
        <f t="shared" si="246"/>
      </c>
      <c r="K1170" s="317"/>
      <c r="L1170" s="594"/>
      <c r="M1170" s="327"/>
      <c r="N1170" s="408">
        <f t="shared" si="252"/>
        <v>0</v>
      </c>
      <c r="O1170" s="595">
        <f t="shared" si="248"/>
        <v>0</v>
      </c>
      <c r="P1170" s="317"/>
      <c r="Q1170" s="409"/>
      <c r="R1170" s="414"/>
      <c r="S1170" s="414"/>
      <c r="T1170" s="414"/>
      <c r="U1170" s="414"/>
      <c r="V1170" s="414"/>
      <c r="W1170" s="596"/>
      <c r="X1170" s="406">
        <f t="shared" si="247"/>
        <v>0</v>
      </c>
    </row>
    <row r="1171" spans="1:24" ht="30.75" thickBot="1">
      <c r="A1171" s="336">
        <v>225</v>
      </c>
      <c r="B1171" s="169"/>
      <c r="C1171" s="176">
        <v>1098</v>
      </c>
      <c r="D1171" s="182" t="s">
        <v>818</v>
      </c>
      <c r="E1171" s="625"/>
      <c r="F1171" s="627"/>
      <c r="G1171" s="318"/>
      <c r="H1171" s="318"/>
      <c r="I1171" s="856">
        <f t="shared" si="249"/>
        <v>0</v>
      </c>
      <c r="J1171" s="316">
        <f t="shared" si="246"/>
      </c>
      <c r="K1171" s="317"/>
      <c r="L1171" s="594"/>
      <c r="M1171" s="327"/>
      <c r="N1171" s="408">
        <f t="shared" si="252"/>
        <v>0</v>
      </c>
      <c r="O1171" s="595">
        <f t="shared" si="248"/>
        <v>0</v>
      </c>
      <c r="P1171" s="317"/>
      <c r="Q1171" s="594"/>
      <c r="R1171" s="327"/>
      <c r="S1171" s="602">
        <f>+IF(+(L1171+M1171)&gt;=I1171,+M1171,+(+I1171-L1171))</f>
        <v>0</v>
      </c>
      <c r="T1171" s="408">
        <f>Q1171+R1171-S1171</f>
        <v>0</v>
      </c>
      <c r="U1171" s="327"/>
      <c r="V1171" s="327"/>
      <c r="W1171" s="328"/>
      <c r="X1171" s="406">
        <f t="shared" si="247"/>
        <v>0</v>
      </c>
    </row>
    <row r="1172" spans="1:24" ht="18.75" thickBot="1">
      <c r="A1172" s="336">
        <v>230</v>
      </c>
      <c r="B1172" s="173">
        <v>2100</v>
      </c>
      <c r="C1172" s="1043" t="s">
        <v>267</v>
      </c>
      <c r="D1172" s="1043"/>
      <c r="E1172" s="645">
        <f>SUM(E1173:E1177)</f>
        <v>0</v>
      </c>
      <c r="F1172" s="410">
        <f>SUM(F1173:F1177)</f>
        <v>0</v>
      </c>
      <c r="G1172" s="325">
        <f>SUM(G1173:G1177)</f>
        <v>0</v>
      </c>
      <c r="H1172" s="325">
        <f>SUM(H1173:H1177)</f>
        <v>0</v>
      </c>
      <c r="I1172" s="325">
        <f>SUM(I1173:I1177)</f>
        <v>0</v>
      </c>
      <c r="J1172" s="316">
        <f t="shared" si="246"/>
      </c>
      <c r="K1172" s="317"/>
      <c r="L1172" s="411">
        <f>SUM(L1173:L1177)</f>
        <v>0</v>
      </c>
      <c r="M1172" s="412">
        <f>SUM(M1173:M1177)</f>
        <v>0</v>
      </c>
      <c r="N1172" s="597">
        <f>SUM(N1173:N1177)</f>
        <v>0</v>
      </c>
      <c r="O1172" s="598">
        <f>SUM(O1173:O1177)</f>
        <v>0</v>
      </c>
      <c r="P1172" s="317"/>
      <c r="Q1172" s="413"/>
      <c r="R1172" s="428"/>
      <c r="S1172" s="428"/>
      <c r="T1172" s="428"/>
      <c r="U1172" s="428"/>
      <c r="V1172" s="428"/>
      <c r="W1172" s="599"/>
      <c r="X1172" s="406">
        <f t="shared" si="247"/>
        <v>0</v>
      </c>
    </row>
    <row r="1173" spans="1:24" ht="18.75" thickBot="1">
      <c r="A1173" s="336">
        <v>235</v>
      </c>
      <c r="B1173" s="169"/>
      <c r="C1173" s="180">
        <v>2110</v>
      </c>
      <c r="D1173" s="183" t="s">
        <v>819</v>
      </c>
      <c r="E1173" s="625"/>
      <c r="F1173" s="627"/>
      <c r="G1173" s="318"/>
      <c r="H1173" s="318"/>
      <c r="I1173" s="856">
        <f t="shared" si="249"/>
        <v>0</v>
      </c>
      <c r="J1173" s="316">
        <f t="shared" si="246"/>
      </c>
      <c r="K1173" s="317"/>
      <c r="L1173" s="594"/>
      <c r="M1173" s="327"/>
      <c r="N1173" s="408">
        <f>I1173</f>
        <v>0</v>
      </c>
      <c r="O1173" s="595">
        <f t="shared" si="248"/>
        <v>0</v>
      </c>
      <c r="P1173" s="317"/>
      <c r="Q1173" s="409"/>
      <c r="R1173" s="414"/>
      <c r="S1173" s="414"/>
      <c r="T1173" s="414"/>
      <c r="U1173" s="414"/>
      <c r="V1173" s="414"/>
      <c r="W1173" s="596"/>
      <c r="X1173" s="406">
        <f t="shared" si="247"/>
        <v>0</v>
      </c>
    </row>
    <row r="1174" spans="1:24" ht="18.75" thickBot="1">
      <c r="A1174" s="336">
        <v>240</v>
      </c>
      <c r="B1174" s="218"/>
      <c r="C1174" s="170">
        <v>2120</v>
      </c>
      <c r="D1174" s="205" t="s">
        <v>820</v>
      </c>
      <c r="E1174" s="625"/>
      <c r="F1174" s="627"/>
      <c r="G1174" s="318"/>
      <c r="H1174" s="318"/>
      <c r="I1174" s="856">
        <f t="shared" si="249"/>
        <v>0</v>
      </c>
      <c r="J1174" s="316">
        <f t="shared" si="246"/>
      </c>
      <c r="K1174" s="317"/>
      <c r="L1174" s="594"/>
      <c r="M1174" s="327"/>
      <c r="N1174" s="408">
        <f>I1174</f>
        <v>0</v>
      </c>
      <c r="O1174" s="595">
        <f t="shared" si="248"/>
        <v>0</v>
      </c>
      <c r="P1174" s="317"/>
      <c r="Q1174" s="409"/>
      <c r="R1174" s="414"/>
      <c r="S1174" s="414"/>
      <c r="T1174" s="414"/>
      <c r="U1174" s="414"/>
      <c r="V1174" s="414"/>
      <c r="W1174" s="596"/>
      <c r="X1174" s="406">
        <f t="shared" si="247"/>
        <v>0</v>
      </c>
    </row>
    <row r="1175" spans="1:24" ht="18.75" thickBot="1">
      <c r="A1175" s="336">
        <v>245</v>
      </c>
      <c r="B1175" s="218"/>
      <c r="C1175" s="170">
        <v>2125</v>
      </c>
      <c r="D1175" s="199" t="s">
        <v>205</v>
      </c>
      <c r="E1175" s="625"/>
      <c r="F1175" s="627"/>
      <c r="G1175" s="318"/>
      <c r="H1175" s="318"/>
      <c r="I1175" s="856">
        <f t="shared" si="249"/>
        <v>0</v>
      </c>
      <c r="J1175" s="316">
        <f t="shared" si="246"/>
      </c>
      <c r="K1175" s="317"/>
      <c r="L1175" s="594"/>
      <c r="M1175" s="327"/>
      <c r="N1175" s="408">
        <f>I1175</f>
        <v>0</v>
      </c>
      <c r="O1175" s="595">
        <f t="shared" si="248"/>
        <v>0</v>
      </c>
      <c r="P1175" s="317"/>
      <c r="Q1175" s="409"/>
      <c r="R1175" s="414"/>
      <c r="S1175" s="414"/>
      <c r="T1175" s="414"/>
      <c r="U1175" s="414"/>
      <c r="V1175" s="414"/>
      <c r="W1175" s="596"/>
      <c r="X1175" s="406">
        <f t="shared" si="247"/>
        <v>0</v>
      </c>
    </row>
    <row r="1176" spans="1:24" ht="32.25" thickBot="1">
      <c r="A1176" s="335">
        <v>250</v>
      </c>
      <c r="B1176" s="177"/>
      <c r="C1176" s="176">
        <v>2140</v>
      </c>
      <c r="D1176" s="193" t="s">
        <v>822</v>
      </c>
      <c r="E1176" s="625"/>
      <c r="F1176" s="627"/>
      <c r="G1176" s="318"/>
      <c r="H1176" s="318"/>
      <c r="I1176" s="856">
        <f t="shared" si="249"/>
        <v>0</v>
      </c>
      <c r="J1176" s="316">
        <f t="shared" si="246"/>
      </c>
      <c r="K1176" s="317"/>
      <c r="L1176" s="594"/>
      <c r="M1176" s="327"/>
      <c r="N1176" s="408">
        <f>I1176</f>
        <v>0</v>
      </c>
      <c r="O1176" s="595">
        <f t="shared" si="248"/>
        <v>0</v>
      </c>
      <c r="P1176" s="317"/>
      <c r="Q1176" s="409"/>
      <c r="R1176" s="414"/>
      <c r="S1176" s="414"/>
      <c r="T1176" s="414"/>
      <c r="U1176" s="414"/>
      <c r="V1176" s="414"/>
      <c r="W1176" s="596"/>
      <c r="X1176" s="406">
        <f t="shared" si="247"/>
        <v>0</v>
      </c>
    </row>
    <row r="1177" spans="1:24" ht="32.25" thickBot="1">
      <c r="A1177" s="336">
        <v>255</v>
      </c>
      <c r="B1177" s="169"/>
      <c r="C1177" s="176">
        <v>2190</v>
      </c>
      <c r="D1177" s="193" t="s">
        <v>823</v>
      </c>
      <c r="E1177" s="625"/>
      <c r="F1177" s="627"/>
      <c r="G1177" s="318"/>
      <c r="H1177" s="318"/>
      <c r="I1177" s="856">
        <f t="shared" si="249"/>
        <v>0</v>
      </c>
      <c r="J1177" s="316">
        <f t="shared" si="246"/>
      </c>
      <c r="K1177" s="317"/>
      <c r="L1177" s="594"/>
      <c r="M1177" s="327"/>
      <c r="N1177" s="408">
        <f>I1177</f>
        <v>0</v>
      </c>
      <c r="O1177" s="595">
        <f t="shared" si="248"/>
        <v>0</v>
      </c>
      <c r="P1177" s="317"/>
      <c r="Q1177" s="409"/>
      <c r="R1177" s="414"/>
      <c r="S1177" s="414"/>
      <c r="T1177" s="414"/>
      <c r="U1177" s="414"/>
      <c r="V1177" s="414"/>
      <c r="W1177" s="596"/>
      <c r="X1177" s="406">
        <f t="shared" si="247"/>
        <v>0</v>
      </c>
    </row>
    <row r="1178" spans="1:24" ht="18.75" thickBot="1">
      <c r="A1178" s="336">
        <v>260</v>
      </c>
      <c r="B1178" s="173">
        <v>2200</v>
      </c>
      <c r="C1178" s="1043" t="s">
        <v>824</v>
      </c>
      <c r="D1178" s="1043"/>
      <c r="E1178" s="645">
        <f>SUM(E1179:E1181)</f>
        <v>0</v>
      </c>
      <c r="F1178" s="410">
        <f>SUM(F1179:F1181)</f>
        <v>0</v>
      </c>
      <c r="G1178" s="325">
        <f>SUM(G1179:G1181)</f>
        <v>0</v>
      </c>
      <c r="H1178" s="325">
        <f>SUM(H1179:H1181)</f>
        <v>0</v>
      </c>
      <c r="I1178" s="325">
        <f>SUM(I1179:I1181)</f>
        <v>0</v>
      </c>
      <c r="J1178" s="316">
        <f t="shared" si="246"/>
      </c>
      <c r="K1178" s="317"/>
      <c r="L1178" s="411">
        <f>SUM(L1179:L1181)</f>
        <v>0</v>
      </c>
      <c r="M1178" s="412">
        <f>SUM(M1179:M1181)</f>
        <v>0</v>
      </c>
      <c r="N1178" s="597">
        <f>SUM(N1179:N1181)</f>
        <v>0</v>
      </c>
      <c r="O1178" s="598">
        <f>SUM(O1179:O1181)</f>
        <v>0</v>
      </c>
      <c r="P1178" s="317"/>
      <c r="Q1178" s="413"/>
      <c r="R1178" s="428"/>
      <c r="S1178" s="428"/>
      <c r="T1178" s="428"/>
      <c r="U1178" s="428"/>
      <c r="V1178" s="428"/>
      <c r="W1178" s="599"/>
      <c r="X1178" s="406">
        <f t="shared" si="247"/>
        <v>0</v>
      </c>
    </row>
    <row r="1179" spans="1:24" ht="18.75" thickBot="1">
      <c r="A1179" s="336">
        <v>265</v>
      </c>
      <c r="B1179" s="169"/>
      <c r="C1179" s="180">
        <v>2220</v>
      </c>
      <c r="D1179" s="171" t="s">
        <v>825</v>
      </c>
      <c r="E1179" s="625"/>
      <c r="F1179" s="627"/>
      <c r="G1179" s="318"/>
      <c r="H1179" s="318"/>
      <c r="I1179" s="856">
        <f aca="true" t="shared" si="255" ref="I1179:I1185">F1179+G1179+H1179</f>
        <v>0</v>
      </c>
      <c r="J1179" s="316">
        <f t="shared" si="246"/>
      </c>
      <c r="K1179" s="317"/>
      <c r="L1179" s="409"/>
      <c r="M1179" s="414"/>
      <c r="N1179" s="414"/>
      <c r="O1179" s="596"/>
      <c r="P1179" s="317"/>
      <c r="Q1179" s="409"/>
      <c r="R1179" s="414"/>
      <c r="S1179" s="414"/>
      <c r="T1179" s="414"/>
      <c r="U1179" s="414"/>
      <c r="V1179" s="414"/>
      <c r="W1179" s="596"/>
      <c r="X1179" s="406">
        <f t="shared" si="247"/>
        <v>0</v>
      </c>
    </row>
    <row r="1180" spans="1:24" ht="18.75" thickBot="1">
      <c r="A1180" s="335">
        <v>270</v>
      </c>
      <c r="B1180" s="169"/>
      <c r="C1180" s="170">
        <v>2221</v>
      </c>
      <c r="D1180" s="172" t="s">
        <v>826</v>
      </c>
      <c r="E1180" s="625"/>
      <c r="F1180" s="627"/>
      <c r="G1180" s="318"/>
      <c r="H1180" s="318"/>
      <c r="I1180" s="856">
        <f t="shared" si="255"/>
        <v>0</v>
      </c>
      <c r="J1180" s="316">
        <f t="shared" si="246"/>
      </c>
      <c r="K1180" s="317"/>
      <c r="L1180" s="594"/>
      <c r="M1180" s="327"/>
      <c r="N1180" s="408">
        <f aca="true" t="shared" si="256" ref="N1180:N1185">I1180</f>
        <v>0</v>
      </c>
      <c r="O1180" s="595">
        <f aca="true" t="shared" si="257" ref="O1180:O1185">L1180+M1180-N1180</f>
        <v>0</v>
      </c>
      <c r="P1180" s="317"/>
      <c r="Q1180" s="409"/>
      <c r="R1180" s="414"/>
      <c r="S1180" s="414"/>
      <c r="T1180" s="414"/>
      <c r="U1180" s="414"/>
      <c r="V1180" s="414"/>
      <c r="W1180" s="596"/>
      <c r="X1180" s="406">
        <f t="shared" si="247"/>
        <v>0</v>
      </c>
    </row>
    <row r="1181" spans="1:24" ht="18.75" thickBot="1">
      <c r="A1181" s="335">
        <v>290</v>
      </c>
      <c r="B1181" s="169"/>
      <c r="C1181" s="176">
        <v>2224</v>
      </c>
      <c r="D1181" s="175" t="s">
        <v>827</v>
      </c>
      <c r="E1181" s="625"/>
      <c r="F1181" s="627"/>
      <c r="G1181" s="318"/>
      <c r="H1181" s="318"/>
      <c r="I1181" s="856">
        <f t="shared" si="255"/>
        <v>0</v>
      </c>
      <c r="J1181" s="316">
        <f t="shared" si="246"/>
      </c>
      <c r="K1181" s="317"/>
      <c r="L1181" s="594"/>
      <c r="M1181" s="327"/>
      <c r="N1181" s="408">
        <f t="shared" si="256"/>
        <v>0</v>
      </c>
      <c r="O1181" s="595">
        <f t="shared" si="257"/>
        <v>0</v>
      </c>
      <c r="P1181" s="317"/>
      <c r="Q1181" s="409"/>
      <c r="R1181" s="414"/>
      <c r="S1181" s="414"/>
      <c r="T1181" s="414"/>
      <c r="U1181" s="414"/>
      <c r="V1181" s="414"/>
      <c r="W1181" s="596"/>
      <c r="X1181" s="406">
        <f t="shared" si="247"/>
        <v>0</v>
      </c>
    </row>
    <row r="1182" spans="1:24" ht="18.75" thickBot="1">
      <c r="A1182" s="415">
        <v>320</v>
      </c>
      <c r="B1182" s="173">
        <v>2500</v>
      </c>
      <c r="C1182" s="1043" t="s">
        <v>828</v>
      </c>
      <c r="D1182" s="1043"/>
      <c r="E1182" s="628"/>
      <c r="F1182" s="631"/>
      <c r="G1182" s="331"/>
      <c r="H1182" s="331"/>
      <c r="I1182" s="856">
        <f t="shared" si="255"/>
        <v>0</v>
      </c>
      <c r="J1182" s="316">
        <f t="shared" si="246"/>
      </c>
      <c r="K1182" s="317"/>
      <c r="L1182" s="601"/>
      <c r="M1182" s="329"/>
      <c r="N1182" s="408">
        <f t="shared" si="256"/>
        <v>0</v>
      </c>
      <c r="O1182" s="595">
        <f t="shared" si="257"/>
        <v>0</v>
      </c>
      <c r="P1182" s="317"/>
      <c r="Q1182" s="413"/>
      <c r="R1182" s="428"/>
      <c r="S1182" s="414"/>
      <c r="T1182" s="414"/>
      <c r="U1182" s="428"/>
      <c r="V1182" s="414"/>
      <c r="W1182" s="596"/>
      <c r="X1182" s="406">
        <f t="shared" si="247"/>
        <v>0</v>
      </c>
    </row>
    <row r="1183" spans="1:24" ht="18.75" thickBot="1">
      <c r="A1183" s="335">
        <v>330</v>
      </c>
      <c r="B1183" s="173">
        <v>2600</v>
      </c>
      <c r="C1183" s="1049" t="s">
        <v>829</v>
      </c>
      <c r="D1183" s="1050"/>
      <c r="E1183" s="628"/>
      <c r="F1183" s="631"/>
      <c r="G1183" s="331"/>
      <c r="H1183" s="331"/>
      <c r="I1183" s="856">
        <f t="shared" si="255"/>
        <v>0</v>
      </c>
      <c r="J1183" s="316">
        <f t="shared" si="246"/>
      </c>
      <c r="K1183" s="317"/>
      <c r="L1183" s="601"/>
      <c r="M1183" s="329"/>
      <c r="N1183" s="408">
        <f t="shared" si="256"/>
        <v>0</v>
      </c>
      <c r="O1183" s="595">
        <f t="shared" si="257"/>
        <v>0</v>
      </c>
      <c r="P1183" s="317"/>
      <c r="Q1183" s="413"/>
      <c r="R1183" s="428"/>
      <c r="S1183" s="414"/>
      <c r="T1183" s="414"/>
      <c r="U1183" s="428"/>
      <c r="V1183" s="414"/>
      <c r="W1183" s="596"/>
      <c r="X1183" s="406">
        <f t="shared" si="247"/>
        <v>0</v>
      </c>
    </row>
    <row r="1184" spans="1:24" ht="18.75" thickBot="1">
      <c r="A1184" s="335">
        <v>350</v>
      </c>
      <c r="B1184" s="173">
        <v>2700</v>
      </c>
      <c r="C1184" s="1051" t="s">
        <v>830</v>
      </c>
      <c r="D1184" s="1052"/>
      <c r="E1184" s="628"/>
      <c r="F1184" s="631"/>
      <c r="G1184" s="331"/>
      <c r="H1184" s="331"/>
      <c r="I1184" s="856">
        <f t="shared" si="255"/>
        <v>0</v>
      </c>
      <c r="J1184" s="316">
        <f t="shared" si="246"/>
      </c>
      <c r="K1184" s="317"/>
      <c r="L1184" s="601"/>
      <c r="M1184" s="329"/>
      <c r="N1184" s="408">
        <f t="shared" si="256"/>
        <v>0</v>
      </c>
      <c r="O1184" s="595">
        <f t="shared" si="257"/>
        <v>0</v>
      </c>
      <c r="P1184" s="317"/>
      <c r="Q1184" s="413"/>
      <c r="R1184" s="428"/>
      <c r="S1184" s="414"/>
      <c r="T1184" s="414"/>
      <c r="U1184" s="428"/>
      <c r="V1184" s="414"/>
      <c r="W1184" s="596"/>
      <c r="X1184" s="406">
        <f t="shared" si="247"/>
        <v>0</v>
      </c>
    </row>
    <row r="1185" spans="1:24" ht="18.75" thickBot="1">
      <c r="A1185" s="336">
        <v>355</v>
      </c>
      <c r="B1185" s="173">
        <v>2800</v>
      </c>
      <c r="C1185" s="1053" t="s">
        <v>831</v>
      </c>
      <c r="D1185" s="1054"/>
      <c r="E1185" s="628"/>
      <c r="F1185" s="631"/>
      <c r="G1185" s="331"/>
      <c r="H1185" s="331"/>
      <c r="I1185" s="856">
        <f t="shared" si="255"/>
        <v>0</v>
      </c>
      <c r="J1185" s="316">
        <f t="shared" si="246"/>
      </c>
      <c r="K1185" s="317"/>
      <c r="L1185" s="601"/>
      <c r="M1185" s="329"/>
      <c r="N1185" s="408">
        <f t="shared" si="256"/>
        <v>0</v>
      </c>
      <c r="O1185" s="595">
        <f t="shared" si="257"/>
        <v>0</v>
      </c>
      <c r="P1185" s="317"/>
      <c r="Q1185" s="413"/>
      <c r="R1185" s="428"/>
      <c r="S1185" s="414"/>
      <c r="T1185" s="414"/>
      <c r="U1185" s="428"/>
      <c r="V1185" s="414"/>
      <c r="W1185" s="596"/>
      <c r="X1185" s="406">
        <f t="shared" si="247"/>
        <v>0</v>
      </c>
    </row>
    <row r="1186" spans="1:24" ht="18.75" thickBot="1">
      <c r="A1186" s="336">
        <v>375</v>
      </c>
      <c r="B1186" s="173">
        <v>2900</v>
      </c>
      <c r="C1186" s="1043" t="s">
        <v>832</v>
      </c>
      <c r="D1186" s="1043"/>
      <c r="E1186" s="645">
        <f>SUM(E1187:E1192)</f>
        <v>0</v>
      </c>
      <c r="F1186" s="410">
        <f>SUM(F1187:F1192)</f>
        <v>0</v>
      </c>
      <c r="G1186" s="325">
        <f>SUM(G1187:G1192)</f>
        <v>0</v>
      </c>
      <c r="H1186" s="325">
        <f>SUM(H1187:H1192)</f>
        <v>0</v>
      </c>
      <c r="I1186" s="325">
        <f>SUM(I1187:I1192)</f>
        <v>0</v>
      </c>
      <c r="J1186" s="316">
        <f t="shared" si="246"/>
      </c>
      <c r="K1186" s="317"/>
      <c r="L1186" s="411">
        <f>SUM(L1187:L1192)</f>
        <v>0</v>
      </c>
      <c r="M1186" s="412">
        <f>SUM(M1187:M1192)</f>
        <v>0</v>
      </c>
      <c r="N1186" s="597">
        <f>SUM(N1187:N1192)</f>
        <v>0</v>
      </c>
      <c r="O1186" s="598">
        <f>SUM(O1187:O1192)</f>
        <v>0</v>
      </c>
      <c r="P1186" s="317"/>
      <c r="Q1186" s="413"/>
      <c r="R1186" s="428"/>
      <c r="S1186" s="428"/>
      <c r="T1186" s="428"/>
      <c r="U1186" s="428"/>
      <c r="V1186" s="428"/>
      <c r="W1186" s="599"/>
      <c r="X1186" s="406">
        <f t="shared" si="247"/>
        <v>0</v>
      </c>
    </row>
    <row r="1187" spans="1:24" ht="32.25" thickBot="1">
      <c r="A1187" s="336">
        <v>380</v>
      </c>
      <c r="B1187" s="219"/>
      <c r="C1187" s="180">
        <v>2920</v>
      </c>
      <c r="D1187" s="417" t="s">
        <v>833</v>
      </c>
      <c r="E1187" s="625"/>
      <c r="F1187" s="627"/>
      <c r="G1187" s="318"/>
      <c r="H1187" s="318"/>
      <c r="I1187" s="856">
        <f aca="true" t="shared" si="258" ref="I1187:I1192">F1187+G1187+H1187</f>
        <v>0</v>
      </c>
      <c r="J1187" s="316">
        <f t="shared" si="246"/>
      </c>
      <c r="K1187" s="317"/>
      <c r="L1187" s="594"/>
      <c r="M1187" s="327"/>
      <c r="N1187" s="408">
        <f aca="true" t="shared" si="259" ref="N1187:N1192">I1187</f>
        <v>0</v>
      </c>
      <c r="O1187" s="595">
        <f aca="true" t="shared" si="260" ref="O1187:O1192">L1187+M1187-N1187</f>
        <v>0</v>
      </c>
      <c r="P1187" s="317"/>
      <c r="Q1187" s="409"/>
      <c r="R1187" s="414"/>
      <c r="S1187" s="414"/>
      <c r="T1187" s="414"/>
      <c r="U1187" s="414"/>
      <c r="V1187" s="414"/>
      <c r="W1187" s="596"/>
      <c r="X1187" s="406">
        <f t="shared" si="247"/>
        <v>0</v>
      </c>
    </row>
    <row r="1188" spans="1:24" ht="36" customHeight="1" thickBot="1">
      <c r="A1188" s="336">
        <v>385</v>
      </c>
      <c r="B1188" s="219"/>
      <c r="C1188" s="215">
        <v>2969</v>
      </c>
      <c r="D1188" s="418" t="s">
        <v>834</v>
      </c>
      <c r="E1188" s="625"/>
      <c r="F1188" s="627"/>
      <c r="G1188" s="318"/>
      <c r="H1188" s="318"/>
      <c r="I1188" s="856">
        <f t="shared" si="258"/>
        <v>0</v>
      </c>
      <c r="J1188" s="316">
        <f t="shared" si="246"/>
      </c>
      <c r="K1188" s="317"/>
      <c r="L1188" s="594"/>
      <c r="M1188" s="327"/>
      <c r="N1188" s="408">
        <f t="shared" si="259"/>
        <v>0</v>
      </c>
      <c r="O1188" s="595">
        <f t="shared" si="260"/>
        <v>0</v>
      </c>
      <c r="P1188" s="317"/>
      <c r="Q1188" s="409"/>
      <c r="R1188" s="414"/>
      <c r="S1188" s="414"/>
      <c r="T1188" s="414"/>
      <c r="U1188" s="414"/>
      <c r="V1188" s="414"/>
      <c r="W1188" s="596"/>
      <c r="X1188" s="406">
        <f t="shared" si="247"/>
        <v>0</v>
      </c>
    </row>
    <row r="1189" spans="1:24" ht="32.25" thickBot="1">
      <c r="A1189" s="336">
        <v>390</v>
      </c>
      <c r="B1189" s="219"/>
      <c r="C1189" s="215">
        <v>2970</v>
      </c>
      <c r="D1189" s="418" t="s">
        <v>835</v>
      </c>
      <c r="E1189" s="625"/>
      <c r="F1189" s="627"/>
      <c r="G1189" s="318"/>
      <c r="H1189" s="318"/>
      <c r="I1189" s="856">
        <f t="shared" si="258"/>
        <v>0</v>
      </c>
      <c r="J1189" s="316">
        <f t="shared" si="246"/>
      </c>
      <c r="K1189" s="317"/>
      <c r="L1189" s="594"/>
      <c r="M1189" s="327"/>
      <c r="N1189" s="408">
        <f t="shared" si="259"/>
        <v>0</v>
      </c>
      <c r="O1189" s="595">
        <f t="shared" si="260"/>
        <v>0</v>
      </c>
      <c r="P1189" s="317"/>
      <c r="Q1189" s="409"/>
      <c r="R1189" s="414"/>
      <c r="S1189" s="414"/>
      <c r="T1189" s="414"/>
      <c r="U1189" s="414"/>
      <c r="V1189" s="414"/>
      <c r="W1189" s="596"/>
      <c r="X1189" s="406">
        <f t="shared" si="247"/>
        <v>0</v>
      </c>
    </row>
    <row r="1190" spans="1:24" ht="32.25" thickBot="1">
      <c r="A1190" s="336">
        <v>395</v>
      </c>
      <c r="B1190" s="219"/>
      <c r="C1190" s="212">
        <v>2989</v>
      </c>
      <c r="D1190" s="419" t="s">
        <v>836</v>
      </c>
      <c r="E1190" s="625"/>
      <c r="F1190" s="627"/>
      <c r="G1190" s="318"/>
      <c r="H1190" s="318"/>
      <c r="I1190" s="856">
        <f t="shared" si="258"/>
        <v>0</v>
      </c>
      <c r="J1190" s="316">
        <f t="shared" si="246"/>
      </c>
      <c r="K1190" s="317"/>
      <c r="L1190" s="594"/>
      <c r="M1190" s="327"/>
      <c r="N1190" s="408">
        <f t="shared" si="259"/>
        <v>0</v>
      </c>
      <c r="O1190" s="595">
        <f t="shared" si="260"/>
        <v>0</v>
      </c>
      <c r="P1190" s="317"/>
      <c r="Q1190" s="409"/>
      <c r="R1190" s="414"/>
      <c r="S1190" s="414"/>
      <c r="T1190" s="414"/>
      <c r="U1190" s="414"/>
      <c r="V1190" s="414"/>
      <c r="W1190" s="596"/>
      <c r="X1190" s="406">
        <f t="shared" si="247"/>
        <v>0</v>
      </c>
    </row>
    <row r="1191" spans="1:24" ht="18.75" thickBot="1">
      <c r="A1191" s="336">
        <v>396</v>
      </c>
      <c r="B1191" s="169"/>
      <c r="C1191" s="170">
        <v>2991</v>
      </c>
      <c r="D1191" s="420" t="s">
        <v>837</v>
      </c>
      <c r="E1191" s="625"/>
      <c r="F1191" s="627"/>
      <c r="G1191" s="318"/>
      <c r="H1191" s="318"/>
      <c r="I1191" s="856">
        <f t="shared" si="258"/>
        <v>0</v>
      </c>
      <c r="J1191" s="316">
        <f t="shared" si="246"/>
      </c>
      <c r="K1191" s="317"/>
      <c r="L1191" s="594"/>
      <c r="M1191" s="327"/>
      <c r="N1191" s="408">
        <f t="shared" si="259"/>
        <v>0</v>
      </c>
      <c r="O1191" s="595">
        <f t="shared" si="260"/>
        <v>0</v>
      </c>
      <c r="P1191" s="317"/>
      <c r="Q1191" s="409"/>
      <c r="R1191" s="414"/>
      <c r="S1191" s="414"/>
      <c r="T1191" s="414"/>
      <c r="U1191" s="414"/>
      <c r="V1191" s="414"/>
      <c r="W1191" s="596"/>
      <c r="X1191" s="406">
        <f t="shared" si="247"/>
        <v>0</v>
      </c>
    </row>
    <row r="1192" spans="1:24" ht="18.75" thickBot="1">
      <c r="A1192" s="330">
        <v>397</v>
      </c>
      <c r="B1192" s="169"/>
      <c r="C1192" s="176">
        <v>2992</v>
      </c>
      <c r="D1192" s="193" t="s">
        <v>838</v>
      </c>
      <c r="E1192" s="625"/>
      <c r="F1192" s="627"/>
      <c r="G1192" s="318"/>
      <c r="H1192" s="318"/>
      <c r="I1192" s="856">
        <f t="shared" si="258"/>
        <v>0</v>
      </c>
      <c r="J1192" s="316">
        <f t="shared" si="246"/>
      </c>
      <c r="K1192" s="317"/>
      <c r="L1192" s="594"/>
      <c r="M1192" s="327"/>
      <c r="N1192" s="408">
        <f t="shared" si="259"/>
        <v>0</v>
      </c>
      <c r="O1192" s="595">
        <f t="shared" si="260"/>
        <v>0</v>
      </c>
      <c r="P1192" s="317"/>
      <c r="Q1192" s="409"/>
      <c r="R1192" s="414"/>
      <c r="S1192" s="414"/>
      <c r="T1192" s="414"/>
      <c r="U1192" s="414"/>
      <c r="V1192" s="414"/>
      <c r="W1192" s="596"/>
      <c r="X1192" s="406">
        <f t="shared" si="247"/>
        <v>0</v>
      </c>
    </row>
    <row r="1193" spans="1:24" ht="15.75">
      <c r="A1193" s="319">
        <v>398</v>
      </c>
      <c r="B1193" s="177"/>
      <c r="C1193" s="603"/>
      <c r="D1193" s="438" t="s">
        <v>206</v>
      </c>
      <c r="E1193" s="322"/>
      <c r="F1193" s="322"/>
      <c r="G1193" s="322"/>
      <c r="H1193" s="322"/>
      <c r="I1193" s="323"/>
      <c r="J1193" s="316">
        <f t="shared" si="246"/>
      </c>
      <c r="K1193" s="317"/>
      <c r="L1193" s="424"/>
      <c r="M1193" s="425"/>
      <c r="N1193" s="425"/>
      <c r="O1193" s="426"/>
      <c r="P1193" s="317"/>
      <c r="Q1193" s="424"/>
      <c r="R1193" s="425"/>
      <c r="S1193" s="425"/>
      <c r="T1193" s="425"/>
      <c r="U1193" s="425"/>
      <c r="V1193" s="425"/>
      <c r="W1193" s="426"/>
      <c r="X1193" s="426"/>
    </row>
    <row r="1194" spans="1:24" ht="18.75" thickBot="1">
      <c r="A1194" s="319">
        <v>399</v>
      </c>
      <c r="B1194" s="173">
        <v>3300</v>
      </c>
      <c r="C1194" s="1039" t="s">
        <v>840</v>
      </c>
      <c r="D1194" s="1039"/>
      <c r="E1194" s="645">
        <f>SUM(E1195:E1200)</f>
        <v>0</v>
      </c>
      <c r="F1194" s="410">
        <f>SUM(F1195:F1200)</f>
        <v>0</v>
      </c>
      <c r="G1194" s="325">
        <f>SUM(G1195:G1200)</f>
        <v>0</v>
      </c>
      <c r="H1194" s="325">
        <f>SUM(H1195:H1200)</f>
        <v>0</v>
      </c>
      <c r="I1194" s="325">
        <f>SUM(I1195:I1200)</f>
        <v>0</v>
      </c>
      <c r="J1194" s="316">
        <f t="shared" si="246"/>
      </c>
      <c r="K1194" s="317"/>
      <c r="L1194" s="413"/>
      <c r="M1194" s="428"/>
      <c r="N1194" s="428"/>
      <c r="O1194" s="599"/>
      <c r="P1194" s="317"/>
      <c r="Q1194" s="413"/>
      <c r="R1194" s="428"/>
      <c r="S1194" s="428"/>
      <c r="T1194" s="428"/>
      <c r="U1194" s="428"/>
      <c r="V1194" s="428"/>
      <c r="W1194" s="599"/>
      <c r="X1194" s="406">
        <f t="shared" si="247"/>
        <v>0</v>
      </c>
    </row>
    <row r="1195" spans="1:24" ht="18.75" thickBot="1">
      <c r="A1195" s="319">
        <v>400</v>
      </c>
      <c r="B1195" s="177"/>
      <c r="C1195" s="180">
        <v>3301</v>
      </c>
      <c r="D1195" s="646" t="s">
        <v>841</v>
      </c>
      <c r="E1195" s="625"/>
      <c r="F1195" s="627"/>
      <c r="G1195" s="318"/>
      <c r="H1195" s="318"/>
      <c r="I1195" s="856">
        <f aca="true" t="shared" si="261" ref="I1195:I1203">F1195+G1195+H1195</f>
        <v>0</v>
      </c>
      <c r="J1195" s="316">
        <f t="shared" si="246"/>
      </c>
      <c r="K1195" s="317"/>
      <c r="L1195" s="409"/>
      <c r="M1195" s="414"/>
      <c r="N1195" s="414"/>
      <c r="O1195" s="596"/>
      <c r="P1195" s="317"/>
      <c r="Q1195" s="409"/>
      <c r="R1195" s="414"/>
      <c r="S1195" s="414"/>
      <c r="T1195" s="414"/>
      <c r="U1195" s="414"/>
      <c r="V1195" s="414"/>
      <c r="W1195" s="596"/>
      <c r="X1195" s="406">
        <f t="shared" si="247"/>
        <v>0</v>
      </c>
    </row>
    <row r="1196" spans="1:24" ht="18.75" thickBot="1">
      <c r="A1196" s="319">
        <v>401</v>
      </c>
      <c r="B1196" s="177"/>
      <c r="C1196" s="215">
        <v>3302</v>
      </c>
      <c r="D1196" s="647" t="s">
        <v>207</v>
      </c>
      <c r="E1196" s="625"/>
      <c r="F1196" s="627"/>
      <c r="G1196" s="318"/>
      <c r="H1196" s="318"/>
      <c r="I1196" s="856">
        <f t="shared" si="261"/>
        <v>0</v>
      </c>
      <c r="J1196" s="316">
        <f t="shared" si="246"/>
      </c>
      <c r="K1196" s="317"/>
      <c r="L1196" s="409"/>
      <c r="M1196" s="414"/>
      <c r="N1196" s="414"/>
      <c r="O1196" s="596"/>
      <c r="P1196" s="317"/>
      <c r="Q1196" s="409"/>
      <c r="R1196" s="414"/>
      <c r="S1196" s="414"/>
      <c r="T1196" s="414"/>
      <c r="U1196" s="414"/>
      <c r="V1196" s="414"/>
      <c r="W1196" s="596"/>
      <c r="X1196" s="406">
        <f t="shared" si="247"/>
        <v>0</v>
      </c>
    </row>
    <row r="1197" spans="1:24" ht="18.75" thickBot="1">
      <c r="A1197" s="319">
        <v>402</v>
      </c>
      <c r="B1197" s="177"/>
      <c r="C1197" s="215">
        <v>3303</v>
      </c>
      <c r="D1197" s="647" t="s">
        <v>843</v>
      </c>
      <c r="E1197" s="625"/>
      <c r="F1197" s="627"/>
      <c r="G1197" s="318"/>
      <c r="H1197" s="318"/>
      <c r="I1197" s="856">
        <f t="shared" si="261"/>
        <v>0</v>
      </c>
      <c r="J1197" s="316">
        <f t="shared" si="246"/>
      </c>
      <c r="K1197" s="317"/>
      <c r="L1197" s="409"/>
      <c r="M1197" s="414"/>
      <c r="N1197" s="414"/>
      <c r="O1197" s="596"/>
      <c r="P1197" s="317"/>
      <c r="Q1197" s="409"/>
      <c r="R1197" s="414"/>
      <c r="S1197" s="414"/>
      <c r="T1197" s="414"/>
      <c r="U1197" s="414"/>
      <c r="V1197" s="414"/>
      <c r="W1197" s="596"/>
      <c r="X1197" s="406">
        <f t="shared" si="247"/>
        <v>0</v>
      </c>
    </row>
    <row r="1198" spans="1:24" ht="18.75" thickBot="1">
      <c r="A1198" s="429">
        <v>404</v>
      </c>
      <c r="B1198" s="177"/>
      <c r="C1198" s="212">
        <v>3304</v>
      </c>
      <c r="D1198" s="648" t="s">
        <v>844</v>
      </c>
      <c r="E1198" s="625"/>
      <c r="F1198" s="627"/>
      <c r="G1198" s="318"/>
      <c r="H1198" s="318"/>
      <c r="I1198" s="856">
        <f t="shared" si="261"/>
        <v>0</v>
      </c>
      <c r="J1198" s="316">
        <f t="shared" si="246"/>
      </c>
      <c r="K1198" s="317"/>
      <c r="L1198" s="409"/>
      <c r="M1198" s="414"/>
      <c r="N1198" s="414"/>
      <c r="O1198" s="596"/>
      <c r="P1198" s="317"/>
      <c r="Q1198" s="409"/>
      <c r="R1198" s="414"/>
      <c r="S1198" s="414"/>
      <c r="T1198" s="414"/>
      <c r="U1198" s="414"/>
      <c r="V1198" s="414"/>
      <c r="W1198" s="596"/>
      <c r="X1198" s="406">
        <f t="shared" si="247"/>
        <v>0</v>
      </c>
    </row>
    <row r="1199" spans="1:24" ht="30.75" thickBot="1">
      <c r="A1199" s="429">
        <v>404</v>
      </c>
      <c r="B1199" s="177"/>
      <c r="C1199" s="176">
        <v>3305</v>
      </c>
      <c r="D1199" s="649" t="s">
        <v>845</v>
      </c>
      <c r="E1199" s="625"/>
      <c r="F1199" s="627"/>
      <c r="G1199" s="318"/>
      <c r="H1199" s="318"/>
      <c r="I1199" s="856">
        <f t="shared" si="261"/>
        <v>0</v>
      </c>
      <c r="J1199" s="316">
        <f t="shared" si="246"/>
      </c>
      <c r="K1199" s="317"/>
      <c r="L1199" s="409"/>
      <c r="M1199" s="414"/>
      <c r="N1199" s="414"/>
      <c r="O1199" s="596"/>
      <c r="P1199" s="317"/>
      <c r="Q1199" s="409"/>
      <c r="R1199" s="414"/>
      <c r="S1199" s="414"/>
      <c r="T1199" s="414"/>
      <c r="U1199" s="414"/>
      <c r="V1199" s="414"/>
      <c r="W1199" s="596"/>
      <c r="X1199" s="406">
        <f t="shared" si="247"/>
        <v>0</v>
      </c>
    </row>
    <row r="1200" spans="1:24" ht="30.75" thickBot="1">
      <c r="A1200" s="335">
        <v>440</v>
      </c>
      <c r="B1200" s="177"/>
      <c r="C1200" s="176">
        <v>3306</v>
      </c>
      <c r="D1200" s="649" t="s">
        <v>846</v>
      </c>
      <c r="E1200" s="625"/>
      <c r="F1200" s="627"/>
      <c r="G1200" s="318"/>
      <c r="H1200" s="318"/>
      <c r="I1200" s="856">
        <f t="shared" si="261"/>
        <v>0</v>
      </c>
      <c r="J1200" s="316">
        <f t="shared" si="246"/>
      </c>
      <c r="K1200" s="317"/>
      <c r="L1200" s="409"/>
      <c r="M1200" s="414"/>
      <c r="N1200" s="414"/>
      <c r="O1200" s="596"/>
      <c r="P1200" s="317"/>
      <c r="Q1200" s="409"/>
      <c r="R1200" s="414"/>
      <c r="S1200" s="414"/>
      <c r="T1200" s="414"/>
      <c r="U1200" s="414"/>
      <c r="V1200" s="414"/>
      <c r="W1200" s="596"/>
      <c r="X1200" s="406">
        <f t="shared" si="247"/>
        <v>0</v>
      </c>
    </row>
    <row r="1201" spans="1:24" ht="18.75" thickBot="1">
      <c r="A1201" s="335">
        <v>450</v>
      </c>
      <c r="B1201" s="173">
        <v>3900</v>
      </c>
      <c r="C1201" s="1039" t="s">
        <v>847</v>
      </c>
      <c r="D1201" s="1039"/>
      <c r="E1201" s="628"/>
      <c r="F1201" s="631"/>
      <c r="G1201" s="331"/>
      <c r="H1201" s="331"/>
      <c r="I1201" s="856">
        <f t="shared" si="261"/>
        <v>0</v>
      </c>
      <c r="J1201" s="316">
        <f aca="true" t="shared" si="262" ref="J1201:J1243">(IF($E1201&lt;&gt;0,$J$2,IF($I1201&lt;&gt;0,$J$2,"")))</f>
      </c>
      <c r="K1201" s="317"/>
      <c r="L1201" s="601"/>
      <c r="M1201" s="329"/>
      <c r="N1201" s="412">
        <f aca="true" t="shared" si="263" ref="N1201:N1244">I1201</f>
        <v>0</v>
      </c>
      <c r="O1201" s="595">
        <f>L1201+M1201-N1201</f>
        <v>0</v>
      </c>
      <c r="P1201" s="317"/>
      <c r="Q1201" s="601"/>
      <c r="R1201" s="329"/>
      <c r="S1201" s="602">
        <f>+IF(+(L1201+M1201)&gt;=I1201,+M1201,+(+I1201-L1201))</f>
        <v>0</v>
      </c>
      <c r="T1201" s="408">
        <f>Q1201+R1201-S1201</f>
        <v>0</v>
      </c>
      <c r="U1201" s="329"/>
      <c r="V1201" s="329"/>
      <c r="W1201" s="328"/>
      <c r="X1201" s="406">
        <f t="shared" si="247"/>
        <v>0</v>
      </c>
    </row>
    <row r="1202" spans="1:24" ht="18.75" thickBot="1">
      <c r="A1202" s="335">
        <v>495</v>
      </c>
      <c r="B1202" s="173">
        <v>4000</v>
      </c>
      <c r="C1202" s="1044" t="s">
        <v>848</v>
      </c>
      <c r="D1202" s="1044"/>
      <c r="E1202" s="628"/>
      <c r="F1202" s="631"/>
      <c r="G1202" s="331"/>
      <c r="H1202" s="331"/>
      <c r="I1202" s="856">
        <f t="shared" si="261"/>
        <v>0</v>
      </c>
      <c r="J1202" s="316">
        <f t="shared" si="262"/>
      </c>
      <c r="K1202" s="317"/>
      <c r="L1202" s="601"/>
      <c r="M1202" s="329"/>
      <c r="N1202" s="412">
        <f t="shared" si="263"/>
        <v>0</v>
      </c>
      <c r="O1202" s="595">
        <f>L1202+M1202-N1202</f>
        <v>0</v>
      </c>
      <c r="P1202" s="317"/>
      <c r="Q1202" s="413"/>
      <c r="R1202" s="428"/>
      <c r="S1202" s="428"/>
      <c r="T1202" s="414"/>
      <c r="U1202" s="428"/>
      <c r="V1202" s="428"/>
      <c r="W1202" s="596"/>
      <c r="X1202" s="406">
        <f aca="true" t="shared" si="264" ref="X1202:X1244">T1202-U1202-V1202-W1202</f>
        <v>0</v>
      </c>
    </row>
    <row r="1203" spans="1:24" ht="18.75" thickBot="1">
      <c r="A1203" s="336">
        <v>500</v>
      </c>
      <c r="B1203" s="173">
        <v>4100</v>
      </c>
      <c r="C1203" s="1039" t="s">
        <v>849</v>
      </c>
      <c r="D1203" s="1039"/>
      <c r="E1203" s="628"/>
      <c r="F1203" s="631"/>
      <c r="G1203" s="331"/>
      <c r="H1203" s="331"/>
      <c r="I1203" s="856">
        <f t="shared" si="261"/>
        <v>0</v>
      </c>
      <c r="J1203" s="316">
        <f t="shared" si="262"/>
      </c>
      <c r="K1203" s="317"/>
      <c r="L1203" s="413"/>
      <c r="M1203" s="428"/>
      <c r="N1203" s="428"/>
      <c r="O1203" s="599"/>
      <c r="P1203" s="317"/>
      <c r="Q1203" s="413"/>
      <c r="R1203" s="428"/>
      <c r="S1203" s="428"/>
      <c r="T1203" s="428"/>
      <c r="U1203" s="428"/>
      <c r="V1203" s="428"/>
      <c r="W1203" s="599"/>
      <c r="X1203" s="406">
        <f t="shared" si="264"/>
        <v>0</v>
      </c>
    </row>
    <row r="1204" spans="1:24" ht="18.75" thickBot="1">
      <c r="A1204" s="336">
        <v>505</v>
      </c>
      <c r="B1204" s="173">
        <v>4200</v>
      </c>
      <c r="C1204" s="1043" t="s">
        <v>850</v>
      </c>
      <c r="D1204" s="1043"/>
      <c r="E1204" s="645">
        <f>SUM(E1205:E1210)</f>
        <v>0</v>
      </c>
      <c r="F1204" s="410">
        <f>SUM(F1205:F1210)</f>
        <v>0</v>
      </c>
      <c r="G1204" s="325">
        <f>SUM(G1205:G1210)</f>
        <v>0</v>
      </c>
      <c r="H1204" s="325">
        <f>SUM(H1205:H1210)</f>
        <v>0</v>
      </c>
      <c r="I1204" s="325">
        <f>SUM(I1205:I1210)</f>
        <v>0</v>
      </c>
      <c r="J1204" s="316">
        <f t="shared" si="262"/>
      </c>
      <c r="K1204" s="317"/>
      <c r="L1204" s="411">
        <f>SUM(L1205:L1210)</f>
        <v>0</v>
      </c>
      <c r="M1204" s="412">
        <f>SUM(M1205:M1210)</f>
        <v>0</v>
      </c>
      <c r="N1204" s="597">
        <f>SUM(N1205:N1210)</f>
        <v>0</v>
      </c>
      <c r="O1204" s="598">
        <f>SUM(O1205:O1210)</f>
        <v>0</v>
      </c>
      <c r="P1204" s="317"/>
      <c r="Q1204" s="411">
        <f aca="true" t="shared" si="265" ref="Q1204:W1204">SUM(Q1205:Q1210)</f>
        <v>0</v>
      </c>
      <c r="R1204" s="412">
        <f t="shared" si="265"/>
        <v>0</v>
      </c>
      <c r="S1204" s="412">
        <f t="shared" si="265"/>
        <v>0</v>
      </c>
      <c r="T1204" s="412">
        <f t="shared" si="265"/>
        <v>0</v>
      </c>
      <c r="U1204" s="412">
        <f t="shared" si="265"/>
        <v>0</v>
      </c>
      <c r="V1204" s="412">
        <f t="shared" si="265"/>
        <v>0</v>
      </c>
      <c r="W1204" s="598">
        <f t="shared" si="265"/>
        <v>0</v>
      </c>
      <c r="X1204" s="406">
        <f t="shared" si="264"/>
        <v>0</v>
      </c>
    </row>
    <row r="1205" spans="1:24" ht="18.75" thickBot="1">
      <c r="A1205" s="336">
        <v>510</v>
      </c>
      <c r="B1205" s="220"/>
      <c r="C1205" s="180">
        <v>4201</v>
      </c>
      <c r="D1205" s="171" t="s">
        <v>851</v>
      </c>
      <c r="E1205" s="625"/>
      <c r="F1205" s="627"/>
      <c r="G1205" s="318"/>
      <c r="H1205" s="318"/>
      <c r="I1205" s="856">
        <f aca="true" t="shared" si="266" ref="I1205:I1210">F1205+G1205+H1205</f>
        <v>0</v>
      </c>
      <c r="J1205" s="316">
        <f t="shared" si="262"/>
      </c>
      <c r="K1205" s="317"/>
      <c r="L1205" s="594"/>
      <c r="M1205" s="327"/>
      <c r="N1205" s="408">
        <f t="shared" si="263"/>
        <v>0</v>
      </c>
      <c r="O1205" s="595">
        <f aca="true" t="shared" si="267" ref="O1205:O1210">L1205+M1205-N1205</f>
        <v>0</v>
      </c>
      <c r="P1205" s="317"/>
      <c r="Q1205" s="594"/>
      <c r="R1205" s="327"/>
      <c r="S1205" s="602">
        <f aca="true" t="shared" si="268" ref="S1205:S1210">+IF(+(L1205+M1205)&gt;=I1205,+M1205,+(+I1205-L1205))</f>
        <v>0</v>
      </c>
      <c r="T1205" s="408">
        <f aca="true" t="shared" si="269" ref="T1205:T1210">Q1205+R1205-S1205</f>
        <v>0</v>
      </c>
      <c r="U1205" s="327"/>
      <c r="V1205" s="327"/>
      <c r="W1205" s="328"/>
      <c r="X1205" s="406">
        <f t="shared" si="264"/>
        <v>0</v>
      </c>
    </row>
    <row r="1206" spans="1:24" ht="18.75" thickBot="1">
      <c r="A1206" s="336">
        <v>515</v>
      </c>
      <c r="B1206" s="220"/>
      <c r="C1206" s="170">
        <v>4202</v>
      </c>
      <c r="D1206" s="172" t="s">
        <v>852</v>
      </c>
      <c r="E1206" s="625"/>
      <c r="F1206" s="627"/>
      <c r="G1206" s="318"/>
      <c r="H1206" s="318"/>
      <c r="I1206" s="856">
        <f t="shared" si="266"/>
        <v>0</v>
      </c>
      <c r="J1206" s="316">
        <f t="shared" si="262"/>
      </c>
      <c r="K1206" s="317"/>
      <c r="L1206" s="594"/>
      <c r="M1206" s="327"/>
      <c r="N1206" s="408">
        <f t="shared" si="263"/>
        <v>0</v>
      </c>
      <c r="O1206" s="595">
        <f t="shared" si="267"/>
        <v>0</v>
      </c>
      <c r="P1206" s="317"/>
      <c r="Q1206" s="594"/>
      <c r="R1206" s="327"/>
      <c r="S1206" s="602">
        <f t="shared" si="268"/>
        <v>0</v>
      </c>
      <c r="T1206" s="408">
        <f t="shared" si="269"/>
        <v>0</v>
      </c>
      <c r="U1206" s="327"/>
      <c r="V1206" s="327"/>
      <c r="W1206" s="328"/>
      <c r="X1206" s="406">
        <f t="shared" si="264"/>
        <v>0</v>
      </c>
    </row>
    <row r="1207" spans="1:24" ht="18.75" thickBot="1">
      <c r="A1207" s="336">
        <v>520</v>
      </c>
      <c r="B1207" s="220"/>
      <c r="C1207" s="170">
        <v>4214</v>
      </c>
      <c r="D1207" s="172" t="s">
        <v>853</v>
      </c>
      <c r="E1207" s="625"/>
      <c r="F1207" s="627"/>
      <c r="G1207" s="318"/>
      <c r="H1207" s="318"/>
      <c r="I1207" s="856">
        <f t="shared" si="266"/>
        <v>0</v>
      </c>
      <c r="J1207" s="316">
        <f t="shared" si="262"/>
      </c>
      <c r="K1207" s="317"/>
      <c r="L1207" s="594"/>
      <c r="M1207" s="327"/>
      <c r="N1207" s="408">
        <f t="shared" si="263"/>
        <v>0</v>
      </c>
      <c r="O1207" s="595">
        <f t="shared" si="267"/>
        <v>0</v>
      </c>
      <c r="P1207" s="317"/>
      <c r="Q1207" s="594"/>
      <c r="R1207" s="327"/>
      <c r="S1207" s="602">
        <f t="shared" si="268"/>
        <v>0</v>
      </c>
      <c r="T1207" s="408">
        <f t="shared" si="269"/>
        <v>0</v>
      </c>
      <c r="U1207" s="327"/>
      <c r="V1207" s="327"/>
      <c r="W1207" s="328"/>
      <c r="X1207" s="406">
        <f t="shared" si="264"/>
        <v>0</v>
      </c>
    </row>
    <row r="1208" spans="1:24" ht="32.25" thickBot="1">
      <c r="A1208" s="336">
        <v>525</v>
      </c>
      <c r="B1208" s="220"/>
      <c r="C1208" s="170">
        <v>4217</v>
      </c>
      <c r="D1208" s="172" t="s">
        <v>854</v>
      </c>
      <c r="E1208" s="625"/>
      <c r="F1208" s="627"/>
      <c r="G1208" s="318"/>
      <c r="H1208" s="318"/>
      <c r="I1208" s="856">
        <f t="shared" si="266"/>
        <v>0</v>
      </c>
      <c r="J1208" s="316">
        <f t="shared" si="262"/>
      </c>
      <c r="K1208" s="317"/>
      <c r="L1208" s="594"/>
      <c r="M1208" s="327"/>
      <c r="N1208" s="408">
        <f t="shared" si="263"/>
        <v>0</v>
      </c>
      <c r="O1208" s="595">
        <f t="shared" si="267"/>
        <v>0</v>
      </c>
      <c r="P1208" s="317"/>
      <c r="Q1208" s="594"/>
      <c r="R1208" s="327"/>
      <c r="S1208" s="602">
        <f t="shared" si="268"/>
        <v>0</v>
      </c>
      <c r="T1208" s="408">
        <f t="shared" si="269"/>
        <v>0</v>
      </c>
      <c r="U1208" s="327"/>
      <c r="V1208" s="327"/>
      <c r="W1208" s="328"/>
      <c r="X1208" s="406">
        <f t="shared" si="264"/>
        <v>0</v>
      </c>
    </row>
    <row r="1209" spans="1:24" ht="32.25" thickBot="1">
      <c r="A1209" s="335">
        <v>635</v>
      </c>
      <c r="B1209" s="220"/>
      <c r="C1209" s="170">
        <v>4218</v>
      </c>
      <c r="D1209" s="181" t="s">
        <v>855</v>
      </c>
      <c r="E1209" s="625"/>
      <c r="F1209" s="627"/>
      <c r="G1209" s="318"/>
      <c r="H1209" s="318"/>
      <c r="I1209" s="856">
        <f t="shared" si="266"/>
        <v>0</v>
      </c>
      <c r="J1209" s="316">
        <f t="shared" si="262"/>
      </c>
      <c r="K1209" s="317"/>
      <c r="L1209" s="594"/>
      <c r="M1209" s="327"/>
      <c r="N1209" s="408">
        <f t="shared" si="263"/>
        <v>0</v>
      </c>
      <c r="O1209" s="595">
        <f t="shared" si="267"/>
        <v>0</v>
      </c>
      <c r="P1209" s="317"/>
      <c r="Q1209" s="594"/>
      <c r="R1209" s="327"/>
      <c r="S1209" s="602">
        <f t="shared" si="268"/>
        <v>0</v>
      </c>
      <c r="T1209" s="408">
        <f t="shared" si="269"/>
        <v>0</v>
      </c>
      <c r="U1209" s="327"/>
      <c r="V1209" s="327"/>
      <c r="W1209" s="328"/>
      <c r="X1209" s="406">
        <f t="shared" si="264"/>
        <v>0</v>
      </c>
    </row>
    <row r="1210" spans="1:24" ht="18.75" thickBot="1">
      <c r="A1210" s="336">
        <v>640</v>
      </c>
      <c r="B1210" s="220"/>
      <c r="C1210" s="170">
        <v>4219</v>
      </c>
      <c r="D1210" s="199" t="s">
        <v>856</v>
      </c>
      <c r="E1210" s="625"/>
      <c r="F1210" s="627"/>
      <c r="G1210" s="318"/>
      <c r="H1210" s="318"/>
      <c r="I1210" s="856">
        <f t="shared" si="266"/>
        <v>0</v>
      </c>
      <c r="J1210" s="316">
        <f t="shared" si="262"/>
      </c>
      <c r="K1210" s="317"/>
      <c r="L1210" s="594"/>
      <c r="M1210" s="327"/>
      <c r="N1210" s="408">
        <f t="shared" si="263"/>
        <v>0</v>
      </c>
      <c r="O1210" s="595">
        <f t="shared" si="267"/>
        <v>0</v>
      </c>
      <c r="P1210" s="317"/>
      <c r="Q1210" s="594"/>
      <c r="R1210" s="327"/>
      <c r="S1210" s="602">
        <f t="shared" si="268"/>
        <v>0</v>
      </c>
      <c r="T1210" s="408">
        <f t="shared" si="269"/>
        <v>0</v>
      </c>
      <c r="U1210" s="327"/>
      <c r="V1210" s="327"/>
      <c r="W1210" s="328"/>
      <c r="X1210" s="406">
        <f t="shared" si="264"/>
        <v>0</v>
      </c>
    </row>
    <row r="1211" spans="1:24" ht="18.75" thickBot="1">
      <c r="A1211" s="336">
        <v>645</v>
      </c>
      <c r="B1211" s="173">
        <v>4300</v>
      </c>
      <c r="C1211" s="1043" t="s">
        <v>857</v>
      </c>
      <c r="D1211" s="1043"/>
      <c r="E1211" s="645">
        <f>SUM(E1212:E1214)</f>
        <v>0</v>
      </c>
      <c r="F1211" s="410">
        <f>SUM(F1212:F1214)</f>
        <v>0</v>
      </c>
      <c r="G1211" s="325">
        <f>SUM(G1212:G1214)</f>
        <v>0</v>
      </c>
      <c r="H1211" s="325">
        <f>SUM(H1212:H1214)</f>
        <v>0</v>
      </c>
      <c r="I1211" s="325">
        <f>SUM(I1212:I1214)</f>
        <v>0</v>
      </c>
      <c r="J1211" s="316">
        <f t="shared" si="262"/>
      </c>
      <c r="K1211" s="317"/>
      <c r="L1211" s="411">
        <f>SUM(L1212:L1214)</f>
        <v>0</v>
      </c>
      <c r="M1211" s="412">
        <f>SUM(M1212:M1214)</f>
        <v>0</v>
      </c>
      <c r="N1211" s="597">
        <f>SUM(N1212:N1214)</f>
        <v>0</v>
      </c>
      <c r="O1211" s="598">
        <f>SUM(O1212:O1214)</f>
        <v>0</v>
      </c>
      <c r="P1211" s="317"/>
      <c r="Q1211" s="411">
        <f aca="true" t="shared" si="270" ref="Q1211:W1211">SUM(Q1212:Q1214)</f>
        <v>0</v>
      </c>
      <c r="R1211" s="412">
        <f t="shared" si="270"/>
        <v>0</v>
      </c>
      <c r="S1211" s="412">
        <f t="shared" si="270"/>
        <v>0</v>
      </c>
      <c r="T1211" s="412">
        <f t="shared" si="270"/>
        <v>0</v>
      </c>
      <c r="U1211" s="412">
        <f t="shared" si="270"/>
        <v>0</v>
      </c>
      <c r="V1211" s="412">
        <f t="shared" si="270"/>
        <v>0</v>
      </c>
      <c r="W1211" s="598">
        <f t="shared" si="270"/>
        <v>0</v>
      </c>
      <c r="X1211" s="406">
        <f t="shared" si="264"/>
        <v>0</v>
      </c>
    </row>
    <row r="1212" spans="1:24" ht="18.75" thickBot="1">
      <c r="A1212" s="336">
        <v>650</v>
      </c>
      <c r="B1212" s="220"/>
      <c r="C1212" s="180">
        <v>4301</v>
      </c>
      <c r="D1212" s="209" t="s">
        <v>858</v>
      </c>
      <c r="E1212" s="625"/>
      <c r="F1212" s="627"/>
      <c r="G1212" s="318"/>
      <c r="H1212" s="318"/>
      <c r="I1212" s="856">
        <f aca="true" t="shared" si="271" ref="I1212:I1217">F1212+G1212+H1212</f>
        <v>0</v>
      </c>
      <c r="J1212" s="316">
        <f t="shared" si="262"/>
      </c>
      <c r="K1212" s="317"/>
      <c r="L1212" s="594"/>
      <c r="M1212" s="327"/>
      <c r="N1212" s="408">
        <f t="shared" si="263"/>
        <v>0</v>
      </c>
      <c r="O1212" s="595">
        <f aca="true" t="shared" si="272" ref="O1212:O1217">L1212+M1212-N1212</f>
        <v>0</v>
      </c>
      <c r="P1212" s="317"/>
      <c r="Q1212" s="594"/>
      <c r="R1212" s="327"/>
      <c r="S1212" s="602">
        <f aca="true" t="shared" si="273" ref="S1212:S1217">+IF(+(L1212+M1212)&gt;=I1212,+M1212,+(+I1212-L1212))</f>
        <v>0</v>
      </c>
      <c r="T1212" s="408">
        <f aca="true" t="shared" si="274" ref="T1212:T1217">Q1212+R1212-S1212</f>
        <v>0</v>
      </c>
      <c r="U1212" s="327"/>
      <c r="V1212" s="327"/>
      <c r="W1212" s="328"/>
      <c r="X1212" s="406">
        <f t="shared" si="264"/>
        <v>0</v>
      </c>
    </row>
    <row r="1213" spans="1:24" ht="18.75" thickBot="1">
      <c r="A1213" s="335">
        <v>655</v>
      </c>
      <c r="B1213" s="220"/>
      <c r="C1213" s="170">
        <v>4302</v>
      </c>
      <c r="D1213" s="172" t="s">
        <v>208</v>
      </c>
      <c r="E1213" s="625"/>
      <c r="F1213" s="627"/>
      <c r="G1213" s="318"/>
      <c r="H1213" s="318"/>
      <c r="I1213" s="856">
        <f t="shared" si="271"/>
        <v>0</v>
      </c>
      <c r="J1213" s="316">
        <f t="shared" si="262"/>
      </c>
      <c r="K1213" s="317"/>
      <c r="L1213" s="594"/>
      <c r="M1213" s="327"/>
      <c r="N1213" s="408">
        <f t="shared" si="263"/>
        <v>0</v>
      </c>
      <c r="O1213" s="595">
        <f t="shared" si="272"/>
        <v>0</v>
      </c>
      <c r="P1213" s="317"/>
      <c r="Q1213" s="594"/>
      <c r="R1213" s="327"/>
      <c r="S1213" s="602">
        <f t="shared" si="273"/>
        <v>0</v>
      </c>
      <c r="T1213" s="408">
        <f t="shared" si="274"/>
        <v>0</v>
      </c>
      <c r="U1213" s="327"/>
      <c r="V1213" s="327"/>
      <c r="W1213" s="328"/>
      <c r="X1213" s="406">
        <f t="shared" si="264"/>
        <v>0</v>
      </c>
    </row>
    <row r="1214" spans="1:24" ht="18.75" thickBot="1">
      <c r="A1214" s="335">
        <v>665</v>
      </c>
      <c r="B1214" s="220"/>
      <c r="C1214" s="176">
        <v>4309</v>
      </c>
      <c r="D1214" s="184" t="s">
        <v>860</v>
      </c>
      <c r="E1214" s="625"/>
      <c r="F1214" s="627"/>
      <c r="G1214" s="318"/>
      <c r="H1214" s="318"/>
      <c r="I1214" s="856">
        <f t="shared" si="271"/>
        <v>0</v>
      </c>
      <c r="J1214" s="316">
        <f t="shared" si="262"/>
      </c>
      <c r="K1214" s="317"/>
      <c r="L1214" s="594"/>
      <c r="M1214" s="327"/>
      <c r="N1214" s="408">
        <f t="shared" si="263"/>
        <v>0</v>
      </c>
      <c r="O1214" s="595">
        <f t="shared" si="272"/>
        <v>0</v>
      </c>
      <c r="P1214" s="317"/>
      <c r="Q1214" s="594"/>
      <c r="R1214" s="327"/>
      <c r="S1214" s="602">
        <f t="shared" si="273"/>
        <v>0</v>
      </c>
      <c r="T1214" s="408">
        <f t="shared" si="274"/>
        <v>0</v>
      </c>
      <c r="U1214" s="327"/>
      <c r="V1214" s="327"/>
      <c r="W1214" s="328"/>
      <c r="X1214" s="406">
        <f t="shared" si="264"/>
        <v>0</v>
      </c>
    </row>
    <row r="1215" spans="1:24" ht="18.75" thickBot="1">
      <c r="A1215" s="335">
        <v>675</v>
      </c>
      <c r="B1215" s="173">
        <v>4400</v>
      </c>
      <c r="C1215" s="1044" t="s">
        <v>861</v>
      </c>
      <c r="D1215" s="1044"/>
      <c r="E1215" s="628"/>
      <c r="F1215" s="631"/>
      <c r="G1215" s="331"/>
      <c r="H1215" s="331"/>
      <c r="I1215" s="856">
        <f t="shared" si="271"/>
        <v>0</v>
      </c>
      <c r="J1215" s="316">
        <f t="shared" si="262"/>
      </c>
      <c r="K1215" s="317"/>
      <c r="L1215" s="601"/>
      <c r="M1215" s="329"/>
      <c r="N1215" s="412">
        <f t="shared" si="263"/>
        <v>0</v>
      </c>
      <c r="O1215" s="595">
        <f t="shared" si="272"/>
        <v>0</v>
      </c>
      <c r="P1215" s="317"/>
      <c r="Q1215" s="601"/>
      <c r="R1215" s="329"/>
      <c r="S1215" s="602">
        <f t="shared" si="273"/>
        <v>0</v>
      </c>
      <c r="T1215" s="408">
        <f t="shared" si="274"/>
        <v>0</v>
      </c>
      <c r="U1215" s="329"/>
      <c r="V1215" s="329"/>
      <c r="W1215" s="328"/>
      <c r="X1215" s="406">
        <f t="shared" si="264"/>
        <v>0</v>
      </c>
    </row>
    <row r="1216" spans="1:24" ht="18.75" thickBot="1">
      <c r="A1216" s="335">
        <v>685</v>
      </c>
      <c r="B1216" s="173">
        <v>4500</v>
      </c>
      <c r="C1216" s="1045" t="s">
        <v>153</v>
      </c>
      <c r="D1216" s="1045"/>
      <c r="E1216" s="628"/>
      <c r="F1216" s="631"/>
      <c r="G1216" s="331"/>
      <c r="H1216" s="331"/>
      <c r="I1216" s="856">
        <f t="shared" si="271"/>
        <v>0</v>
      </c>
      <c r="J1216" s="316">
        <f t="shared" si="262"/>
      </c>
      <c r="K1216" s="317"/>
      <c r="L1216" s="601"/>
      <c r="M1216" s="329"/>
      <c r="N1216" s="412">
        <f t="shared" si="263"/>
        <v>0</v>
      </c>
      <c r="O1216" s="595">
        <f t="shared" si="272"/>
        <v>0</v>
      </c>
      <c r="P1216" s="317"/>
      <c r="Q1216" s="601"/>
      <c r="R1216" s="329"/>
      <c r="S1216" s="602">
        <f t="shared" si="273"/>
        <v>0</v>
      </c>
      <c r="T1216" s="408">
        <f t="shared" si="274"/>
        <v>0</v>
      </c>
      <c r="U1216" s="329"/>
      <c r="V1216" s="329"/>
      <c r="W1216" s="328"/>
      <c r="X1216" s="406">
        <f t="shared" si="264"/>
        <v>0</v>
      </c>
    </row>
    <row r="1217" spans="1:24" ht="18.75" thickBot="1">
      <c r="A1217" s="336">
        <v>690</v>
      </c>
      <c r="B1217" s="173">
        <v>4600</v>
      </c>
      <c r="C1217" s="1046" t="s">
        <v>862</v>
      </c>
      <c r="D1217" s="1047"/>
      <c r="E1217" s="628"/>
      <c r="F1217" s="631"/>
      <c r="G1217" s="331"/>
      <c r="H1217" s="331"/>
      <c r="I1217" s="856">
        <f t="shared" si="271"/>
        <v>0</v>
      </c>
      <c r="J1217" s="316">
        <f t="shared" si="262"/>
      </c>
      <c r="K1217" s="317"/>
      <c r="L1217" s="601"/>
      <c r="M1217" s="329"/>
      <c r="N1217" s="412">
        <f t="shared" si="263"/>
        <v>0</v>
      </c>
      <c r="O1217" s="595">
        <f t="shared" si="272"/>
        <v>0</v>
      </c>
      <c r="P1217" s="317"/>
      <c r="Q1217" s="601"/>
      <c r="R1217" s="329"/>
      <c r="S1217" s="602">
        <f t="shared" si="273"/>
        <v>0</v>
      </c>
      <c r="T1217" s="408">
        <f t="shared" si="274"/>
        <v>0</v>
      </c>
      <c r="U1217" s="329"/>
      <c r="V1217" s="329"/>
      <c r="W1217" s="328"/>
      <c r="X1217" s="406">
        <f t="shared" si="264"/>
        <v>0</v>
      </c>
    </row>
    <row r="1218" spans="1:24" ht="18.75" thickBot="1">
      <c r="A1218" s="336">
        <v>695</v>
      </c>
      <c r="B1218" s="173">
        <v>4900</v>
      </c>
      <c r="C1218" s="1039" t="s">
        <v>863</v>
      </c>
      <c r="D1218" s="1039"/>
      <c r="E1218" s="645">
        <f>+E1219+E1220</f>
        <v>0</v>
      </c>
      <c r="F1218" s="410">
        <f>+F1219+F1220</f>
        <v>0</v>
      </c>
      <c r="G1218" s="325">
        <f>+G1219+G1220</f>
        <v>0</v>
      </c>
      <c r="H1218" s="325">
        <f>+H1219+H1220</f>
        <v>0</v>
      </c>
      <c r="I1218" s="325">
        <f>+I1219+I1220</f>
        <v>0</v>
      </c>
      <c r="J1218" s="316">
        <f t="shared" si="262"/>
      </c>
      <c r="K1218" s="317"/>
      <c r="L1218" s="413"/>
      <c r="M1218" s="428"/>
      <c r="N1218" s="428"/>
      <c r="O1218" s="599"/>
      <c r="P1218" s="317"/>
      <c r="Q1218" s="413"/>
      <c r="R1218" s="428"/>
      <c r="S1218" s="428"/>
      <c r="T1218" s="428"/>
      <c r="U1218" s="428"/>
      <c r="V1218" s="428"/>
      <c r="W1218" s="599"/>
      <c r="X1218" s="406">
        <f t="shared" si="264"/>
        <v>0</v>
      </c>
    </row>
    <row r="1219" spans="1:24" ht="18.75" thickBot="1">
      <c r="A1219" s="335">
        <v>700</v>
      </c>
      <c r="B1219" s="220"/>
      <c r="C1219" s="180">
        <v>4901</v>
      </c>
      <c r="D1219" s="221" t="s">
        <v>864</v>
      </c>
      <c r="E1219" s="625"/>
      <c r="F1219" s="627"/>
      <c r="G1219" s="318"/>
      <c r="H1219" s="318"/>
      <c r="I1219" s="856">
        <f>F1219+G1219+H1219</f>
        <v>0</v>
      </c>
      <c r="J1219" s="316">
        <f t="shared" si="262"/>
      </c>
      <c r="K1219" s="317"/>
      <c r="L1219" s="409"/>
      <c r="M1219" s="414"/>
      <c r="N1219" s="414"/>
      <c r="O1219" s="596"/>
      <c r="P1219" s="317"/>
      <c r="Q1219" s="409"/>
      <c r="R1219" s="414"/>
      <c r="S1219" s="414"/>
      <c r="T1219" s="414"/>
      <c r="U1219" s="414"/>
      <c r="V1219" s="414"/>
      <c r="W1219" s="596"/>
      <c r="X1219" s="406">
        <f t="shared" si="264"/>
        <v>0</v>
      </c>
    </row>
    <row r="1220" spans="1:24" ht="18.75" thickBot="1">
      <c r="A1220" s="335">
        <v>710</v>
      </c>
      <c r="B1220" s="220"/>
      <c r="C1220" s="176">
        <v>4902</v>
      </c>
      <c r="D1220" s="184" t="s">
        <v>865</v>
      </c>
      <c r="E1220" s="625"/>
      <c r="F1220" s="627"/>
      <c r="G1220" s="318"/>
      <c r="H1220" s="318"/>
      <c r="I1220" s="856">
        <f>F1220+G1220+H1220</f>
        <v>0</v>
      </c>
      <c r="J1220" s="316">
        <f t="shared" si="262"/>
      </c>
      <c r="K1220" s="317"/>
      <c r="L1220" s="409"/>
      <c r="M1220" s="414"/>
      <c r="N1220" s="414"/>
      <c r="O1220" s="596"/>
      <c r="P1220" s="317"/>
      <c r="Q1220" s="409"/>
      <c r="R1220" s="414"/>
      <c r="S1220" s="414"/>
      <c r="T1220" s="414"/>
      <c r="U1220" s="414"/>
      <c r="V1220" s="414"/>
      <c r="W1220" s="596"/>
      <c r="X1220" s="406">
        <f t="shared" si="264"/>
        <v>0</v>
      </c>
    </row>
    <row r="1221" spans="1:24" ht="18.75" thickBot="1">
      <c r="A1221" s="336">
        <v>715</v>
      </c>
      <c r="B1221" s="222">
        <v>5100</v>
      </c>
      <c r="C1221" s="1038" t="s">
        <v>866</v>
      </c>
      <c r="D1221" s="1038"/>
      <c r="E1221" s="676"/>
      <c r="F1221" s="673"/>
      <c r="G1221" s="604"/>
      <c r="H1221" s="604"/>
      <c r="I1221" s="856">
        <f>F1221+G1221+H1221</f>
        <v>0</v>
      </c>
      <c r="J1221" s="316">
        <f t="shared" si="262"/>
      </c>
      <c r="K1221" s="317"/>
      <c r="L1221" s="605"/>
      <c r="M1221" s="606"/>
      <c r="N1221" s="431">
        <f t="shared" si="263"/>
        <v>0</v>
      </c>
      <c r="O1221" s="595">
        <f>L1221+M1221-N1221</f>
        <v>0</v>
      </c>
      <c r="P1221" s="317"/>
      <c r="Q1221" s="605"/>
      <c r="R1221" s="606"/>
      <c r="S1221" s="602">
        <f>+IF(+(L1221+M1221)&gt;=I1221,+M1221,+(+I1221-L1221))</f>
        <v>0</v>
      </c>
      <c r="T1221" s="408">
        <f>Q1221+R1221-S1221</f>
        <v>0</v>
      </c>
      <c r="U1221" s="606"/>
      <c r="V1221" s="606"/>
      <c r="W1221" s="328"/>
      <c r="X1221" s="406">
        <f t="shared" si="264"/>
        <v>0</v>
      </c>
    </row>
    <row r="1222" spans="1:24" ht="18.75" thickBot="1">
      <c r="A1222" s="336">
        <v>720</v>
      </c>
      <c r="B1222" s="222">
        <v>5200</v>
      </c>
      <c r="C1222" s="1048" t="s">
        <v>867</v>
      </c>
      <c r="D1222" s="1048"/>
      <c r="E1222" s="1024">
        <f>SUM(E1223:E1229)</f>
        <v>0</v>
      </c>
      <c r="F1222" s="674">
        <f>SUM(F1223:F1229)</f>
        <v>0</v>
      </c>
      <c r="G1222" s="607">
        <f>SUM(G1223:G1229)</f>
        <v>0</v>
      </c>
      <c r="H1222" s="607">
        <f>SUM(H1223:H1229)</f>
        <v>0</v>
      </c>
      <c r="I1222" s="607">
        <f>SUM(I1223:I1229)</f>
        <v>0</v>
      </c>
      <c r="J1222" s="316">
        <f t="shared" si="262"/>
      </c>
      <c r="K1222" s="317"/>
      <c r="L1222" s="430">
        <f>SUM(L1223:L1229)</f>
        <v>0</v>
      </c>
      <c r="M1222" s="431">
        <f>SUM(M1223:M1229)</f>
        <v>0</v>
      </c>
      <c r="N1222" s="608">
        <f>SUM(N1223:N1229)</f>
        <v>0</v>
      </c>
      <c r="O1222" s="609">
        <f>SUM(O1223:O1229)</f>
        <v>0</v>
      </c>
      <c r="P1222" s="317"/>
      <c r="Q1222" s="430">
        <f aca="true" t="shared" si="275" ref="Q1222:W1222">SUM(Q1223:Q1229)</f>
        <v>0</v>
      </c>
      <c r="R1222" s="431">
        <f t="shared" si="275"/>
        <v>0</v>
      </c>
      <c r="S1222" s="431">
        <f t="shared" si="275"/>
        <v>0</v>
      </c>
      <c r="T1222" s="431">
        <f t="shared" si="275"/>
        <v>0</v>
      </c>
      <c r="U1222" s="431">
        <f t="shared" si="275"/>
        <v>0</v>
      </c>
      <c r="V1222" s="431">
        <f t="shared" si="275"/>
        <v>0</v>
      </c>
      <c r="W1222" s="609">
        <f t="shared" si="275"/>
        <v>0</v>
      </c>
      <c r="X1222" s="406">
        <f t="shared" si="264"/>
        <v>0</v>
      </c>
    </row>
    <row r="1223" spans="1:24" ht="18.75" thickBot="1">
      <c r="A1223" s="336">
        <v>725</v>
      </c>
      <c r="B1223" s="223"/>
      <c r="C1223" s="224">
        <v>5201</v>
      </c>
      <c r="D1223" s="225" t="s">
        <v>868</v>
      </c>
      <c r="E1223" s="677"/>
      <c r="F1223" s="675"/>
      <c r="G1223" s="610"/>
      <c r="H1223" s="610"/>
      <c r="I1223" s="856">
        <f aca="true" t="shared" si="276" ref="I1223:I1229">F1223+G1223+H1223</f>
        <v>0</v>
      </c>
      <c r="J1223" s="316">
        <f t="shared" si="262"/>
      </c>
      <c r="K1223" s="317"/>
      <c r="L1223" s="611"/>
      <c r="M1223" s="612"/>
      <c r="N1223" s="434">
        <f t="shared" si="263"/>
        <v>0</v>
      </c>
      <c r="O1223" s="595">
        <f aca="true" t="shared" si="277" ref="O1223:O1229">L1223+M1223-N1223</f>
        <v>0</v>
      </c>
      <c r="P1223" s="317"/>
      <c r="Q1223" s="611"/>
      <c r="R1223" s="612"/>
      <c r="S1223" s="602">
        <f aca="true" t="shared" si="278" ref="S1223:S1229">+IF(+(L1223+M1223)&gt;=I1223,+M1223,+(+I1223-L1223))</f>
        <v>0</v>
      </c>
      <c r="T1223" s="408">
        <f aca="true" t="shared" si="279" ref="T1223:T1229">Q1223+R1223-S1223</f>
        <v>0</v>
      </c>
      <c r="U1223" s="612"/>
      <c r="V1223" s="612"/>
      <c r="W1223" s="328"/>
      <c r="X1223" s="406">
        <f t="shared" si="264"/>
        <v>0</v>
      </c>
    </row>
    <row r="1224" spans="1:24" ht="18.75" thickBot="1">
      <c r="A1224" s="336">
        <v>730</v>
      </c>
      <c r="B1224" s="223"/>
      <c r="C1224" s="226">
        <v>5202</v>
      </c>
      <c r="D1224" s="227" t="s">
        <v>869</v>
      </c>
      <c r="E1224" s="677"/>
      <c r="F1224" s="675"/>
      <c r="G1224" s="610"/>
      <c r="H1224" s="610"/>
      <c r="I1224" s="856">
        <f t="shared" si="276"/>
        <v>0</v>
      </c>
      <c r="J1224" s="316">
        <f t="shared" si="262"/>
      </c>
      <c r="K1224" s="317"/>
      <c r="L1224" s="611"/>
      <c r="M1224" s="612"/>
      <c r="N1224" s="434">
        <f t="shared" si="263"/>
        <v>0</v>
      </c>
      <c r="O1224" s="595">
        <f t="shared" si="277"/>
        <v>0</v>
      </c>
      <c r="P1224" s="317"/>
      <c r="Q1224" s="611"/>
      <c r="R1224" s="612"/>
      <c r="S1224" s="602">
        <f t="shared" si="278"/>
        <v>0</v>
      </c>
      <c r="T1224" s="408">
        <f t="shared" si="279"/>
        <v>0</v>
      </c>
      <c r="U1224" s="612"/>
      <c r="V1224" s="612"/>
      <c r="W1224" s="328"/>
      <c r="X1224" s="406">
        <f t="shared" si="264"/>
        <v>0</v>
      </c>
    </row>
    <row r="1225" spans="1:24" ht="18.75" thickBot="1">
      <c r="A1225" s="336">
        <v>735</v>
      </c>
      <c r="B1225" s="223"/>
      <c r="C1225" s="226">
        <v>5203</v>
      </c>
      <c r="D1225" s="227" t="s">
        <v>870</v>
      </c>
      <c r="E1225" s="677"/>
      <c r="F1225" s="675"/>
      <c r="G1225" s="610"/>
      <c r="H1225" s="610"/>
      <c r="I1225" s="856">
        <f t="shared" si="276"/>
        <v>0</v>
      </c>
      <c r="J1225" s="316">
        <f t="shared" si="262"/>
      </c>
      <c r="K1225" s="317"/>
      <c r="L1225" s="611"/>
      <c r="M1225" s="612"/>
      <c r="N1225" s="434">
        <f t="shared" si="263"/>
        <v>0</v>
      </c>
      <c r="O1225" s="595">
        <f t="shared" si="277"/>
        <v>0</v>
      </c>
      <c r="P1225" s="317"/>
      <c r="Q1225" s="611"/>
      <c r="R1225" s="612"/>
      <c r="S1225" s="602">
        <f t="shared" si="278"/>
        <v>0</v>
      </c>
      <c r="T1225" s="408">
        <f t="shared" si="279"/>
        <v>0</v>
      </c>
      <c r="U1225" s="612"/>
      <c r="V1225" s="612"/>
      <c r="W1225" s="328"/>
      <c r="X1225" s="406">
        <f t="shared" si="264"/>
        <v>0</v>
      </c>
    </row>
    <row r="1226" spans="1:24" ht="18.75" thickBot="1">
      <c r="A1226" s="336">
        <v>740</v>
      </c>
      <c r="B1226" s="223"/>
      <c r="C1226" s="226">
        <v>5204</v>
      </c>
      <c r="D1226" s="227" t="s">
        <v>871</v>
      </c>
      <c r="E1226" s="677"/>
      <c r="F1226" s="675"/>
      <c r="G1226" s="610"/>
      <c r="H1226" s="610"/>
      <c r="I1226" s="856">
        <f t="shared" si="276"/>
        <v>0</v>
      </c>
      <c r="J1226" s="316">
        <f t="shared" si="262"/>
      </c>
      <c r="K1226" s="317"/>
      <c r="L1226" s="611"/>
      <c r="M1226" s="612"/>
      <c r="N1226" s="434">
        <f t="shared" si="263"/>
        <v>0</v>
      </c>
      <c r="O1226" s="595">
        <f t="shared" si="277"/>
        <v>0</v>
      </c>
      <c r="P1226" s="317"/>
      <c r="Q1226" s="611"/>
      <c r="R1226" s="612"/>
      <c r="S1226" s="602">
        <f t="shared" si="278"/>
        <v>0</v>
      </c>
      <c r="T1226" s="408">
        <f t="shared" si="279"/>
        <v>0</v>
      </c>
      <c r="U1226" s="612"/>
      <c r="V1226" s="612"/>
      <c r="W1226" s="328"/>
      <c r="X1226" s="406">
        <f t="shared" si="264"/>
        <v>0</v>
      </c>
    </row>
    <row r="1227" spans="1:24" ht="18.75" thickBot="1">
      <c r="A1227" s="336">
        <v>745</v>
      </c>
      <c r="B1227" s="223"/>
      <c r="C1227" s="226">
        <v>5205</v>
      </c>
      <c r="D1227" s="227" t="s">
        <v>872</v>
      </c>
      <c r="E1227" s="677"/>
      <c r="F1227" s="675"/>
      <c r="G1227" s="610"/>
      <c r="H1227" s="610"/>
      <c r="I1227" s="856">
        <f t="shared" si="276"/>
        <v>0</v>
      </c>
      <c r="J1227" s="316">
        <f t="shared" si="262"/>
      </c>
      <c r="K1227" s="317"/>
      <c r="L1227" s="611"/>
      <c r="M1227" s="612"/>
      <c r="N1227" s="434">
        <f t="shared" si="263"/>
        <v>0</v>
      </c>
      <c r="O1227" s="595">
        <f t="shared" si="277"/>
        <v>0</v>
      </c>
      <c r="P1227" s="317"/>
      <c r="Q1227" s="611"/>
      <c r="R1227" s="612"/>
      <c r="S1227" s="602">
        <f t="shared" si="278"/>
        <v>0</v>
      </c>
      <c r="T1227" s="408">
        <f t="shared" si="279"/>
        <v>0</v>
      </c>
      <c r="U1227" s="612"/>
      <c r="V1227" s="612"/>
      <c r="W1227" s="328"/>
      <c r="X1227" s="406">
        <f t="shared" si="264"/>
        <v>0</v>
      </c>
    </row>
    <row r="1228" spans="1:24" ht="18.75" thickBot="1">
      <c r="A1228" s="335">
        <v>750</v>
      </c>
      <c r="B1228" s="223"/>
      <c r="C1228" s="226">
        <v>5206</v>
      </c>
      <c r="D1228" s="227" t="s">
        <v>873</v>
      </c>
      <c r="E1228" s="677"/>
      <c r="F1228" s="675"/>
      <c r="G1228" s="610"/>
      <c r="H1228" s="610"/>
      <c r="I1228" s="856">
        <f t="shared" si="276"/>
        <v>0</v>
      </c>
      <c r="J1228" s="316">
        <f t="shared" si="262"/>
      </c>
      <c r="K1228" s="317"/>
      <c r="L1228" s="611"/>
      <c r="M1228" s="612"/>
      <c r="N1228" s="434">
        <f t="shared" si="263"/>
        <v>0</v>
      </c>
      <c r="O1228" s="595">
        <f t="shared" si="277"/>
        <v>0</v>
      </c>
      <c r="P1228" s="317"/>
      <c r="Q1228" s="611"/>
      <c r="R1228" s="612"/>
      <c r="S1228" s="602">
        <f t="shared" si="278"/>
        <v>0</v>
      </c>
      <c r="T1228" s="408">
        <f t="shared" si="279"/>
        <v>0</v>
      </c>
      <c r="U1228" s="612"/>
      <c r="V1228" s="612"/>
      <c r="W1228" s="328"/>
      <c r="X1228" s="406">
        <f t="shared" si="264"/>
        <v>0</v>
      </c>
    </row>
    <row r="1229" spans="1:24" ht="18.75" thickBot="1">
      <c r="A1229" s="336">
        <v>755</v>
      </c>
      <c r="B1229" s="223"/>
      <c r="C1229" s="228">
        <v>5219</v>
      </c>
      <c r="D1229" s="229" t="s">
        <v>874</v>
      </c>
      <c r="E1229" s="677"/>
      <c r="F1229" s="675"/>
      <c r="G1229" s="610"/>
      <c r="H1229" s="610"/>
      <c r="I1229" s="856">
        <f t="shared" si="276"/>
        <v>0</v>
      </c>
      <c r="J1229" s="316">
        <f t="shared" si="262"/>
      </c>
      <c r="K1229" s="317"/>
      <c r="L1229" s="611"/>
      <c r="M1229" s="612"/>
      <c r="N1229" s="434">
        <f t="shared" si="263"/>
        <v>0</v>
      </c>
      <c r="O1229" s="595">
        <f t="shared" si="277"/>
        <v>0</v>
      </c>
      <c r="P1229" s="317"/>
      <c r="Q1229" s="611"/>
      <c r="R1229" s="612"/>
      <c r="S1229" s="602">
        <f t="shared" si="278"/>
        <v>0</v>
      </c>
      <c r="T1229" s="408">
        <f t="shared" si="279"/>
        <v>0</v>
      </c>
      <c r="U1229" s="612"/>
      <c r="V1229" s="612"/>
      <c r="W1229" s="328"/>
      <c r="X1229" s="406">
        <f t="shared" si="264"/>
        <v>0</v>
      </c>
    </row>
    <row r="1230" spans="1:24" ht="18.75" thickBot="1">
      <c r="A1230" s="336">
        <v>760</v>
      </c>
      <c r="B1230" s="222">
        <v>5300</v>
      </c>
      <c r="C1230" s="1037" t="s">
        <v>875</v>
      </c>
      <c r="D1230" s="1037"/>
      <c r="E1230" s="1024">
        <f>SUM(E1231:E1232)</f>
        <v>0</v>
      </c>
      <c r="F1230" s="674">
        <f>SUM(F1231:F1232)</f>
        <v>0</v>
      </c>
      <c r="G1230" s="607">
        <f>SUM(G1231:G1232)</f>
        <v>0</v>
      </c>
      <c r="H1230" s="607">
        <f>SUM(H1231:H1232)</f>
        <v>0</v>
      </c>
      <c r="I1230" s="607">
        <f>SUM(I1231:I1232)</f>
        <v>0</v>
      </c>
      <c r="J1230" s="316">
        <f t="shared" si="262"/>
      </c>
      <c r="K1230" s="317"/>
      <c r="L1230" s="430">
        <f>SUM(L1231:L1232)</f>
        <v>0</v>
      </c>
      <c r="M1230" s="431">
        <f>SUM(M1231:M1232)</f>
        <v>0</v>
      </c>
      <c r="N1230" s="608">
        <f>SUM(N1231:N1232)</f>
        <v>0</v>
      </c>
      <c r="O1230" s="609">
        <f>SUM(O1231:O1232)</f>
        <v>0</v>
      </c>
      <c r="P1230" s="317"/>
      <c r="Q1230" s="430">
        <f aca="true" t="shared" si="280" ref="Q1230:W1230">SUM(Q1231:Q1232)</f>
        <v>0</v>
      </c>
      <c r="R1230" s="431">
        <f t="shared" si="280"/>
        <v>0</v>
      </c>
      <c r="S1230" s="431">
        <f t="shared" si="280"/>
        <v>0</v>
      </c>
      <c r="T1230" s="431">
        <f t="shared" si="280"/>
        <v>0</v>
      </c>
      <c r="U1230" s="431">
        <f t="shared" si="280"/>
        <v>0</v>
      </c>
      <c r="V1230" s="431">
        <f t="shared" si="280"/>
        <v>0</v>
      </c>
      <c r="W1230" s="609">
        <f t="shared" si="280"/>
        <v>0</v>
      </c>
      <c r="X1230" s="406">
        <f t="shared" si="264"/>
        <v>0</v>
      </c>
    </row>
    <row r="1231" spans="1:24" ht="18.75" thickBot="1">
      <c r="A1231" s="335">
        <v>765</v>
      </c>
      <c r="B1231" s="223"/>
      <c r="C1231" s="224">
        <v>5301</v>
      </c>
      <c r="D1231" s="225" t="s">
        <v>876</v>
      </c>
      <c r="E1231" s="677"/>
      <c r="F1231" s="675"/>
      <c r="G1231" s="610"/>
      <c r="H1231" s="610"/>
      <c r="I1231" s="856">
        <f>F1231+G1231+H1231</f>
        <v>0</v>
      </c>
      <c r="J1231" s="316">
        <f t="shared" si="262"/>
      </c>
      <c r="K1231" s="317"/>
      <c r="L1231" s="611"/>
      <c r="M1231" s="612"/>
      <c r="N1231" s="434">
        <f t="shared" si="263"/>
        <v>0</v>
      </c>
      <c r="O1231" s="595">
        <f>L1231+M1231-N1231</f>
        <v>0</v>
      </c>
      <c r="P1231" s="317"/>
      <c r="Q1231" s="611"/>
      <c r="R1231" s="612"/>
      <c r="S1231" s="602">
        <f>+IF(+(L1231+M1231)&gt;=I1231,+M1231,+(+I1231-L1231))</f>
        <v>0</v>
      </c>
      <c r="T1231" s="408">
        <f>Q1231+R1231-S1231</f>
        <v>0</v>
      </c>
      <c r="U1231" s="612"/>
      <c r="V1231" s="612"/>
      <c r="W1231" s="328"/>
      <c r="X1231" s="406">
        <f t="shared" si="264"/>
        <v>0</v>
      </c>
    </row>
    <row r="1232" spans="1:24" ht="18.75" thickBot="1">
      <c r="A1232" s="335">
        <v>775</v>
      </c>
      <c r="B1232" s="223"/>
      <c r="C1232" s="228">
        <v>5309</v>
      </c>
      <c r="D1232" s="229" t="s">
        <v>877</v>
      </c>
      <c r="E1232" s="677"/>
      <c r="F1232" s="675"/>
      <c r="G1232" s="610"/>
      <c r="H1232" s="610"/>
      <c r="I1232" s="856">
        <f>F1232+G1232+H1232</f>
        <v>0</v>
      </c>
      <c r="J1232" s="316">
        <f t="shared" si="262"/>
      </c>
      <c r="K1232" s="317"/>
      <c r="L1232" s="611"/>
      <c r="M1232" s="612"/>
      <c r="N1232" s="434">
        <f t="shared" si="263"/>
        <v>0</v>
      </c>
      <c r="O1232" s="595">
        <f>L1232+M1232-N1232</f>
        <v>0</v>
      </c>
      <c r="P1232" s="317"/>
      <c r="Q1232" s="611"/>
      <c r="R1232" s="612"/>
      <c r="S1232" s="602">
        <f>+IF(+(L1232+M1232)&gt;=I1232,+M1232,+(+I1232-L1232))</f>
        <v>0</v>
      </c>
      <c r="T1232" s="408">
        <f>Q1232+R1232-S1232</f>
        <v>0</v>
      </c>
      <c r="U1232" s="612"/>
      <c r="V1232" s="612"/>
      <c r="W1232" s="328"/>
      <c r="X1232" s="406">
        <f t="shared" si="264"/>
        <v>0</v>
      </c>
    </row>
    <row r="1233" spans="1:24" ht="18.75" thickBot="1">
      <c r="A1233" s="336">
        <v>780</v>
      </c>
      <c r="B1233" s="222">
        <v>5400</v>
      </c>
      <c r="C1233" s="1038" t="s">
        <v>878</v>
      </c>
      <c r="D1233" s="1038"/>
      <c r="E1233" s="676"/>
      <c r="F1233" s="673"/>
      <c r="G1233" s="604"/>
      <c r="H1233" s="604"/>
      <c r="I1233" s="856">
        <f>F1233+G1233+H1233</f>
        <v>0</v>
      </c>
      <c r="J1233" s="316">
        <f t="shared" si="262"/>
      </c>
      <c r="K1233" s="317"/>
      <c r="L1233" s="605"/>
      <c r="M1233" s="606"/>
      <c r="N1233" s="431">
        <f t="shared" si="263"/>
        <v>0</v>
      </c>
      <c r="O1233" s="595">
        <f>L1233+M1233-N1233</f>
        <v>0</v>
      </c>
      <c r="P1233" s="317"/>
      <c r="Q1233" s="605"/>
      <c r="R1233" s="606"/>
      <c r="S1233" s="602">
        <f>+IF(+(L1233+M1233)&gt;=I1233,+M1233,+(+I1233-L1233))</f>
        <v>0</v>
      </c>
      <c r="T1233" s="408">
        <f>Q1233+R1233-S1233</f>
        <v>0</v>
      </c>
      <c r="U1233" s="606"/>
      <c r="V1233" s="606"/>
      <c r="W1233" s="328"/>
      <c r="X1233" s="406">
        <f t="shared" si="264"/>
        <v>0</v>
      </c>
    </row>
    <row r="1234" spans="1:24" ht="18.75" thickBot="1">
      <c r="A1234" s="336">
        <v>785</v>
      </c>
      <c r="B1234" s="173">
        <v>5500</v>
      </c>
      <c r="C1234" s="1039" t="s">
        <v>879</v>
      </c>
      <c r="D1234" s="1039"/>
      <c r="E1234" s="645">
        <f>SUM(E1235:E1238)</f>
        <v>0</v>
      </c>
      <c r="F1234" s="410">
        <f>SUM(F1235:F1238)</f>
        <v>0</v>
      </c>
      <c r="G1234" s="325">
        <f>SUM(G1235:G1238)</f>
        <v>0</v>
      </c>
      <c r="H1234" s="325">
        <f>SUM(H1235:H1238)</f>
        <v>0</v>
      </c>
      <c r="I1234" s="325">
        <f>SUM(I1235:I1238)</f>
        <v>0</v>
      </c>
      <c r="J1234" s="316">
        <f t="shared" si="262"/>
      </c>
      <c r="K1234" s="317"/>
      <c r="L1234" s="411">
        <f>SUM(L1235:L1238)</f>
        <v>0</v>
      </c>
      <c r="M1234" s="412">
        <f>SUM(M1235:M1238)</f>
        <v>0</v>
      </c>
      <c r="N1234" s="597">
        <f>SUM(N1235:N1238)</f>
        <v>0</v>
      </c>
      <c r="O1234" s="598">
        <f>SUM(O1235:O1238)</f>
        <v>0</v>
      </c>
      <c r="P1234" s="317"/>
      <c r="Q1234" s="411">
        <f aca="true" t="shared" si="281" ref="Q1234:W1234">SUM(Q1235:Q1238)</f>
        <v>0</v>
      </c>
      <c r="R1234" s="412">
        <f t="shared" si="281"/>
        <v>0</v>
      </c>
      <c r="S1234" s="412">
        <f t="shared" si="281"/>
        <v>0</v>
      </c>
      <c r="T1234" s="412">
        <f t="shared" si="281"/>
        <v>0</v>
      </c>
      <c r="U1234" s="412">
        <f t="shared" si="281"/>
        <v>0</v>
      </c>
      <c r="V1234" s="412">
        <f t="shared" si="281"/>
        <v>0</v>
      </c>
      <c r="W1234" s="598">
        <f t="shared" si="281"/>
        <v>0</v>
      </c>
      <c r="X1234" s="406">
        <f t="shared" si="264"/>
        <v>0</v>
      </c>
    </row>
    <row r="1235" spans="1:24" ht="18.75" thickBot="1">
      <c r="A1235" s="336">
        <v>790</v>
      </c>
      <c r="B1235" s="220"/>
      <c r="C1235" s="180">
        <v>5501</v>
      </c>
      <c r="D1235" s="209" t="s">
        <v>880</v>
      </c>
      <c r="E1235" s="625"/>
      <c r="F1235" s="627"/>
      <c r="G1235" s="318"/>
      <c r="H1235" s="318"/>
      <c r="I1235" s="856">
        <f>F1235+G1235+H1235</f>
        <v>0</v>
      </c>
      <c r="J1235" s="316">
        <f t="shared" si="262"/>
      </c>
      <c r="K1235" s="317"/>
      <c r="L1235" s="594"/>
      <c r="M1235" s="327"/>
      <c r="N1235" s="408">
        <f t="shared" si="263"/>
        <v>0</v>
      </c>
      <c r="O1235" s="595">
        <f>L1235+M1235-N1235</f>
        <v>0</v>
      </c>
      <c r="P1235" s="317"/>
      <c r="Q1235" s="594"/>
      <c r="R1235" s="327"/>
      <c r="S1235" s="602">
        <f>+IF(+(L1235+M1235)&gt;=I1235,+M1235,+(+I1235-L1235))</f>
        <v>0</v>
      </c>
      <c r="T1235" s="408">
        <f>Q1235+R1235-S1235</f>
        <v>0</v>
      </c>
      <c r="U1235" s="327"/>
      <c r="V1235" s="327"/>
      <c r="W1235" s="328"/>
      <c r="X1235" s="406">
        <f t="shared" si="264"/>
        <v>0</v>
      </c>
    </row>
    <row r="1236" spans="1:24" ht="18.75" thickBot="1">
      <c r="A1236" s="336">
        <v>795</v>
      </c>
      <c r="B1236" s="220"/>
      <c r="C1236" s="170">
        <v>5502</v>
      </c>
      <c r="D1236" s="181" t="s">
        <v>881</v>
      </c>
      <c r="E1236" s="625"/>
      <c r="F1236" s="627"/>
      <c r="G1236" s="318"/>
      <c r="H1236" s="318"/>
      <c r="I1236" s="856">
        <f>F1236+G1236+H1236</f>
        <v>0</v>
      </c>
      <c r="J1236" s="316">
        <f t="shared" si="262"/>
      </c>
      <c r="K1236" s="317"/>
      <c r="L1236" s="594"/>
      <c r="M1236" s="327"/>
      <c r="N1236" s="408">
        <f t="shared" si="263"/>
        <v>0</v>
      </c>
      <c r="O1236" s="595">
        <f>L1236+M1236-N1236</f>
        <v>0</v>
      </c>
      <c r="P1236" s="317"/>
      <c r="Q1236" s="594"/>
      <c r="R1236" s="327"/>
      <c r="S1236" s="602">
        <f>+IF(+(L1236+M1236)&gt;=I1236,+M1236,+(+I1236-L1236))</f>
        <v>0</v>
      </c>
      <c r="T1236" s="408">
        <f>Q1236+R1236-S1236</f>
        <v>0</v>
      </c>
      <c r="U1236" s="327"/>
      <c r="V1236" s="327"/>
      <c r="W1236" s="328"/>
      <c r="X1236" s="406">
        <f t="shared" si="264"/>
        <v>0</v>
      </c>
    </row>
    <row r="1237" spans="1:24" ht="18.75" thickBot="1">
      <c r="A1237" s="335">
        <v>805</v>
      </c>
      <c r="B1237" s="220"/>
      <c r="C1237" s="170">
        <v>5503</v>
      </c>
      <c r="D1237" s="172" t="s">
        <v>882</v>
      </c>
      <c r="E1237" s="625"/>
      <c r="F1237" s="627"/>
      <c r="G1237" s="318"/>
      <c r="H1237" s="318"/>
      <c r="I1237" s="856">
        <f>F1237+G1237+H1237</f>
        <v>0</v>
      </c>
      <c r="J1237" s="316">
        <f t="shared" si="262"/>
      </c>
      <c r="K1237" s="317"/>
      <c r="L1237" s="594"/>
      <c r="M1237" s="327"/>
      <c r="N1237" s="408">
        <f t="shared" si="263"/>
        <v>0</v>
      </c>
      <c r="O1237" s="595">
        <f>L1237+M1237-N1237</f>
        <v>0</v>
      </c>
      <c r="P1237" s="317"/>
      <c r="Q1237" s="594"/>
      <c r="R1237" s="327"/>
      <c r="S1237" s="602">
        <f>+IF(+(L1237+M1237)&gt;=I1237,+M1237,+(+I1237-L1237))</f>
        <v>0</v>
      </c>
      <c r="T1237" s="408">
        <f>Q1237+R1237-S1237</f>
        <v>0</v>
      </c>
      <c r="U1237" s="327"/>
      <c r="V1237" s="327"/>
      <c r="W1237" s="328"/>
      <c r="X1237" s="406">
        <f t="shared" si="264"/>
        <v>0</v>
      </c>
    </row>
    <row r="1238" spans="1:24" ht="18.75" thickBot="1">
      <c r="A1238" s="336">
        <v>810</v>
      </c>
      <c r="B1238" s="220"/>
      <c r="C1238" s="170">
        <v>5504</v>
      </c>
      <c r="D1238" s="181" t="s">
        <v>883</v>
      </c>
      <c r="E1238" s="625"/>
      <c r="F1238" s="627"/>
      <c r="G1238" s="318"/>
      <c r="H1238" s="318"/>
      <c r="I1238" s="856">
        <f>F1238+G1238+H1238</f>
        <v>0</v>
      </c>
      <c r="J1238" s="316">
        <f t="shared" si="262"/>
      </c>
      <c r="K1238" s="317"/>
      <c r="L1238" s="594"/>
      <c r="M1238" s="327"/>
      <c r="N1238" s="408">
        <f t="shared" si="263"/>
        <v>0</v>
      </c>
      <c r="O1238" s="595">
        <f>L1238+M1238-N1238</f>
        <v>0</v>
      </c>
      <c r="P1238" s="317"/>
      <c r="Q1238" s="594"/>
      <c r="R1238" s="327"/>
      <c r="S1238" s="602">
        <f>+IF(+(L1238+M1238)&gt;=I1238,+M1238,+(+I1238-L1238))</f>
        <v>0</v>
      </c>
      <c r="T1238" s="408">
        <f>Q1238+R1238-S1238</f>
        <v>0</v>
      </c>
      <c r="U1238" s="327"/>
      <c r="V1238" s="327"/>
      <c r="W1238" s="328"/>
      <c r="X1238" s="406">
        <f t="shared" si="264"/>
        <v>0</v>
      </c>
    </row>
    <row r="1239" spans="1:24" ht="18.75" thickBot="1">
      <c r="A1239" s="336">
        <v>815</v>
      </c>
      <c r="B1239" s="222">
        <v>5700</v>
      </c>
      <c r="C1239" s="1040" t="s">
        <v>884</v>
      </c>
      <c r="D1239" s="1041"/>
      <c r="E1239" s="1024">
        <f>SUM(E1240:E1242)</f>
        <v>0</v>
      </c>
      <c r="F1239" s="674">
        <f>SUM(F1240:F1242)</f>
        <v>0</v>
      </c>
      <c r="G1239" s="607">
        <f>SUM(G1240:G1242)</f>
        <v>0</v>
      </c>
      <c r="H1239" s="607">
        <f>SUM(H1240:H1242)</f>
        <v>0</v>
      </c>
      <c r="I1239" s="607">
        <f>SUM(I1240:I1242)</f>
        <v>0</v>
      </c>
      <c r="J1239" s="316">
        <f t="shared" si="262"/>
      </c>
      <c r="K1239" s="317"/>
      <c r="L1239" s="430">
        <f>SUM(L1240:L1242)</f>
        <v>0</v>
      </c>
      <c r="M1239" s="431">
        <f>SUM(M1240:M1242)</f>
        <v>0</v>
      </c>
      <c r="N1239" s="608">
        <f>SUM(N1240:N1241)</f>
        <v>0</v>
      </c>
      <c r="O1239" s="609">
        <f>SUM(O1240:O1242)</f>
        <v>0</v>
      </c>
      <c r="P1239" s="317"/>
      <c r="Q1239" s="430">
        <f>SUM(Q1240:Q1242)</f>
        <v>0</v>
      </c>
      <c r="R1239" s="431">
        <f>SUM(R1240:R1242)</f>
        <v>0</v>
      </c>
      <c r="S1239" s="431">
        <f>SUM(S1240:S1242)</f>
        <v>0</v>
      </c>
      <c r="T1239" s="431">
        <f>SUM(T1240:T1242)</f>
        <v>0</v>
      </c>
      <c r="U1239" s="431">
        <f>SUM(U1240:U1242)</f>
        <v>0</v>
      </c>
      <c r="V1239" s="431">
        <f>SUM(V1240:V1241)</f>
        <v>0</v>
      </c>
      <c r="W1239" s="609">
        <f>SUM(W1240:W1242)</f>
        <v>0</v>
      </c>
      <c r="X1239" s="406">
        <f t="shared" si="264"/>
        <v>0</v>
      </c>
    </row>
    <row r="1240" spans="1:24" ht="18.75" thickBot="1">
      <c r="A1240" s="342">
        <v>525</v>
      </c>
      <c r="B1240" s="223"/>
      <c r="C1240" s="224">
        <v>5701</v>
      </c>
      <c r="D1240" s="225" t="s">
        <v>885</v>
      </c>
      <c r="E1240" s="677"/>
      <c r="F1240" s="675"/>
      <c r="G1240" s="610"/>
      <c r="H1240" s="610"/>
      <c r="I1240" s="856">
        <f>F1240+G1240+H1240</f>
        <v>0</v>
      </c>
      <c r="J1240" s="316">
        <f t="shared" si="262"/>
      </c>
      <c r="K1240" s="317"/>
      <c r="L1240" s="611"/>
      <c r="M1240" s="612"/>
      <c r="N1240" s="434">
        <f t="shared" si="263"/>
        <v>0</v>
      </c>
      <c r="O1240" s="595">
        <f>L1240+M1240-N1240</f>
        <v>0</v>
      </c>
      <c r="P1240" s="317"/>
      <c r="Q1240" s="611"/>
      <c r="R1240" s="612"/>
      <c r="S1240" s="602">
        <f>+IF(+(L1240+M1240)&gt;=I1240,+M1240,+(+I1240-L1240))</f>
        <v>0</v>
      </c>
      <c r="T1240" s="408">
        <f>Q1240+R1240-S1240</f>
        <v>0</v>
      </c>
      <c r="U1240" s="612"/>
      <c r="V1240" s="612"/>
      <c r="W1240" s="328"/>
      <c r="X1240" s="406">
        <f t="shared" si="264"/>
        <v>0</v>
      </c>
    </row>
    <row r="1241" spans="1:24" ht="18.75" thickBot="1">
      <c r="A1241" s="336">
        <v>816</v>
      </c>
      <c r="B1241" s="223"/>
      <c r="C1241" s="228">
        <v>5702</v>
      </c>
      <c r="D1241" s="229" t="s">
        <v>886</v>
      </c>
      <c r="E1241" s="677"/>
      <c r="F1241" s="675"/>
      <c r="G1241" s="610"/>
      <c r="H1241" s="610"/>
      <c r="I1241" s="856">
        <f>F1241+G1241+H1241</f>
        <v>0</v>
      </c>
      <c r="J1241" s="316">
        <f t="shared" si="262"/>
      </c>
      <c r="K1241" s="317"/>
      <c r="L1241" s="611"/>
      <c r="M1241" s="612"/>
      <c r="N1241" s="434">
        <f t="shared" si="263"/>
        <v>0</v>
      </c>
      <c r="O1241" s="595">
        <f>L1241+M1241-N1241</f>
        <v>0</v>
      </c>
      <c r="P1241" s="317"/>
      <c r="Q1241" s="611"/>
      <c r="R1241" s="612"/>
      <c r="S1241" s="602">
        <f>+IF(+(L1241+M1241)&gt;=I1241,+M1241,+(+I1241-L1241))</f>
        <v>0</v>
      </c>
      <c r="T1241" s="408">
        <f>Q1241+R1241-S1241</f>
        <v>0</v>
      </c>
      <c r="U1241" s="612"/>
      <c r="V1241" s="612"/>
      <c r="W1241" s="328"/>
      <c r="X1241" s="406">
        <f t="shared" si="264"/>
        <v>0</v>
      </c>
    </row>
    <row r="1242" spans="1:24" ht="36" customHeight="1" thickBot="1">
      <c r="A1242" s="335">
        <v>820</v>
      </c>
      <c r="B1242" s="169"/>
      <c r="C1242" s="230">
        <v>4071</v>
      </c>
      <c r="D1242" s="650" t="s">
        <v>887</v>
      </c>
      <c r="E1242" s="625"/>
      <c r="F1242" s="637"/>
      <c r="G1242" s="350"/>
      <c r="H1242" s="350"/>
      <c r="I1242" s="856">
        <f>F1242+G1242+H1242</f>
        <v>0</v>
      </c>
      <c r="J1242" s="316">
        <f t="shared" si="262"/>
      </c>
      <c r="K1242" s="317"/>
      <c r="L1242" s="436"/>
      <c r="M1242" s="414"/>
      <c r="N1242" s="414"/>
      <c r="O1242" s="613"/>
      <c r="P1242" s="317"/>
      <c r="Q1242" s="409"/>
      <c r="R1242" s="414"/>
      <c r="S1242" s="414"/>
      <c r="T1242" s="414"/>
      <c r="U1242" s="414"/>
      <c r="V1242" s="414"/>
      <c r="W1242" s="596"/>
      <c r="X1242" s="406">
        <f t="shared" si="264"/>
        <v>0</v>
      </c>
    </row>
    <row r="1243" spans="1:24" ht="15.75">
      <c r="A1243" s="336">
        <v>821</v>
      </c>
      <c r="B1243" s="220"/>
      <c r="C1243" s="231"/>
      <c r="D1243" s="438" t="s">
        <v>888</v>
      </c>
      <c r="E1243" s="322"/>
      <c r="F1243" s="322"/>
      <c r="G1243" s="322"/>
      <c r="H1243" s="322"/>
      <c r="I1243" s="323"/>
      <c r="J1243" s="316">
        <f t="shared" si="262"/>
      </c>
      <c r="K1243" s="317"/>
      <c r="L1243" s="614"/>
      <c r="M1243" s="615"/>
      <c r="N1243" s="425"/>
      <c r="O1243" s="426"/>
      <c r="P1243" s="317"/>
      <c r="Q1243" s="614"/>
      <c r="R1243" s="615"/>
      <c r="S1243" s="425"/>
      <c r="T1243" s="425"/>
      <c r="U1243" s="615"/>
      <c r="V1243" s="425"/>
      <c r="W1243" s="426"/>
      <c r="X1243" s="426"/>
    </row>
    <row r="1244" spans="1:24" ht="18.75" thickBot="1">
      <c r="A1244" s="336">
        <v>822</v>
      </c>
      <c r="B1244" s="616">
        <v>98</v>
      </c>
      <c r="C1244" s="1042" t="s">
        <v>889</v>
      </c>
      <c r="D1244" s="1043"/>
      <c r="E1244" s="628"/>
      <c r="F1244" s="631"/>
      <c r="G1244" s="331"/>
      <c r="H1244" s="331"/>
      <c r="I1244" s="856">
        <f>F1244+G1244+H1244</f>
        <v>0</v>
      </c>
      <c r="J1244" s="316">
        <f>(IF($E1244&lt;&gt;0,$J$2,IF($I1244&lt;&gt;0,$J$2,"")))</f>
      </c>
      <c r="K1244" s="317"/>
      <c r="L1244" s="601"/>
      <c r="M1244" s="329"/>
      <c r="N1244" s="412">
        <f t="shared" si="263"/>
        <v>0</v>
      </c>
      <c r="O1244" s="595">
        <f>L1244+M1244-N1244</f>
        <v>0</v>
      </c>
      <c r="P1244" s="317"/>
      <c r="Q1244" s="601"/>
      <c r="R1244" s="329"/>
      <c r="S1244" s="602">
        <f>+IF(+(L1244+M1244)&gt;=I1244,+M1244,+(+I1244-L1244))</f>
        <v>0</v>
      </c>
      <c r="T1244" s="408">
        <f>Q1244+R1244-S1244</f>
        <v>0</v>
      </c>
      <c r="U1244" s="329"/>
      <c r="V1244" s="329"/>
      <c r="W1244" s="328"/>
      <c r="X1244" s="406">
        <f t="shared" si="264"/>
        <v>0</v>
      </c>
    </row>
    <row r="1245" spans="1:24" ht="15.75">
      <c r="A1245" s="336">
        <v>823</v>
      </c>
      <c r="B1245" s="232"/>
      <c r="C1245" s="440" t="s">
        <v>890</v>
      </c>
      <c r="D1245" s="441"/>
      <c r="E1245" s="532"/>
      <c r="F1245" s="532"/>
      <c r="G1245" s="532"/>
      <c r="H1245" s="532"/>
      <c r="I1245" s="442"/>
      <c r="J1245" s="316">
        <f>(IF($E1245&lt;&gt;0,$J$2,IF($I1245&lt;&gt;0,$J$2,"")))</f>
      </c>
      <c r="K1245" s="317"/>
      <c r="L1245" s="443"/>
      <c r="M1245" s="444"/>
      <c r="N1245" s="444"/>
      <c r="O1245" s="445"/>
      <c r="P1245" s="317"/>
      <c r="Q1245" s="443"/>
      <c r="R1245" s="444"/>
      <c r="S1245" s="444"/>
      <c r="T1245" s="444"/>
      <c r="U1245" s="444"/>
      <c r="V1245" s="444"/>
      <c r="W1245" s="445"/>
      <c r="X1245" s="445"/>
    </row>
    <row r="1246" spans="1:24" ht="15.75">
      <c r="A1246" s="336">
        <v>825</v>
      </c>
      <c r="B1246" s="232"/>
      <c r="C1246" s="446" t="s">
        <v>891</v>
      </c>
      <c r="D1246" s="438"/>
      <c r="E1246" s="520"/>
      <c r="F1246" s="520"/>
      <c r="G1246" s="520"/>
      <c r="H1246" s="520"/>
      <c r="I1246" s="394"/>
      <c r="J1246" s="316">
        <f>(IF($E1246&lt;&gt;0,$J$2,IF($I1246&lt;&gt;0,$J$2,"")))</f>
      </c>
      <c r="K1246" s="317"/>
      <c r="L1246" s="447"/>
      <c r="M1246" s="448"/>
      <c r="N1246" s="448"/>
      <c r="O1246" s="449"/>
      <c r="P1246" s="317"/>
      <c r="Q1246" s="447"/>
      <c r="R1246" s="448"/>
      <c r="S1246" s="448"/>
      <c r="T1246" s="448"/>
      <c r="U1246" s="448"/>
      <c r="V1246" s="448"/>
      <c r="W1246" s="449"/>
      <c r="X1246" s="449"/>
    </row>
    <row r="1247" spans="1:24" ht="16.5" thickBot="1">
      <c r="A1247" s="336"/>
      <c r="B1247" s="233"/>
      <c r="C1247" s="450" t="s">
        <v>892</v>
      </c>
      <c r="D1247" s="451"/>
      <c r="E1247" s="533"/>
      <c r="F1247" s="533"/>
      <c r="G1247" s="533"/>
      <c r="H1247" s="533"/>
      <c r="I1247" s="400"/>
      <c r="J1247" s="316">
        <f>(IF($E1247&lt;&gt;0,$J$2,IF($I1247&lt;&gt;0,$J$2,"")))</f>
      </c>
      <c r="K1247" s="317"/>
      <c r="L1247" s="452"/>
      <c r="M1247" s="453"/>
      <c r="N1247" s="453"/>
      <c r="O1247" s="454"/>
      <c r="P1247" s="317"/>
      <c r="Q1247" s="452"/>
      <c r="R1247" s="453"/>
      <c r="S1247" s="453"/>
      <c r="T1247" s="453"/>
      <c r="U1247" s="453"/>
      <c r="V1247" s="453"/>
      <c r="W1247" s="454"/>
      <c r="X1247" s="454"/>
    </row>
    <row r="1248" spans="1:24" ht="18.75" thickBot="1">
      <c r="A1248" s="336"/>
      <c r="B1248" s="234"/>
      <c r="C1248" s="202" t="s">
        <v>775</v>
      </c>
      <c r="D1248" s="235" t="s">
        <v>893</v>
      </c>
      <c r="E1248" s="353">
        <f>SUM(E1137,E1140,E1146,E1152,E1153,E1172,E1178,E1182,E1183,E1184,E1185,E1186,E1194,E1201,E1202,E1203,E1204,E1211,E1215,E1216,E1217,E1218,E1221,E1222,E1230,E1233,E1234,E1239)+E1244</f>
        <v>49458</v>
      </c>
      <c r="F1248" s="353">
        <f>SUM(F1137,F1140,F1146,F1152,F1153,F1172,F1178,F1182,F1183,F1184,F1185,F1186,F1194,F1201,F1202,F1203,F1204,F1211,F1215,F1216,F1217,F1218,F1221,F1222,F1230,F1233,F1234,F1239)+F1244</f>
        <v>0</v>
      </c>
      <c r="G1248" s="353">
        <f>SUM(G1137,G1140,G1146,G1152,G1153,G1172,G1178,G1182,G1183,G1184,G1185,G1186,G1194,G1201,G1202,G1203,G1204,G1211,G1215,G1216,G1217,G1218,G1221,G1222,G1230,G1233,G1234,G1239)+G1244</f>
        <v>49458</v>
      </c>
      <c r="H1248" s="353">
        <f>SUM(H1137,H1140,H1146,H1152,H1153,H1172,H1178,H1182,H1183,H1184,H1185,H1186,H1194,H1201,H1202,H1203,H1204,H1211,H1215,H1216,H1217,H1218,H1221,H1222,H1230,H1233,H1234,H1239)+H1244</f>
        <v>0</v>
      </c>
      <c r="I1248" s="353">
        <f>SUM(I1137,I1140,I1146,I1152,I1153,I1172,I1178,I1182,I1183,I1184,I1185,I1186,I1194,I1201,I1202,I1203,I1204,I1211,I1215,I1216,I1217,I1218,I1221,I1222,I1230,I1233,I1234,I1239)+I1244</f>
        <v>49458</v>
      </c>
      <c r="J1248" s="316">
        <f>(IF($E1248&lt;&gt;0,$J$2,IF($I1248&lt;&gt;0,$J$2,"")))</f>
        <v>1</v>
      </c>
      <c r="K1248" s="965" t="str">
        <f>LEFT(C1133,1)</f>
        <v>9</v>
      </c>
      <c r="L1248" s="456">
        <f>SUM(L1137,L1140,L1146,L1152,L1153,L1172,L1178,L1182,L1183,L1184,L1185,L1186,L1194,L1201,L1202,L1203,L1204,L1211,L1215,L1216,L1217,L1218,L1221,L1222,L1230,L1233,L1234,L1239)+L1244</f>
        <v>0</v>
      </c>
      <c r="M1248" s="456">
        <f>SUM(M1137,M1140,M1146,M1152,M1153,M1172,M1178,M1182,M1183,M1184,M1185,M1186,M1194,M1201,M1202,M1203,M1204,M1211,M1215,M1216,M1217,M1218,M1221,M1222,M1230,M1233,M1234,M1239)+M1244</f>
        <v>0</v>
      </c>
      <c r="N1248" s="617">
        <f>SUM(N1137,N1140,N1146,N1152,N1153,N1172,N1178,N1182,N1183,N1184,N1185,N1186,N1194,N1201,N1202,N1203,N1204,N1211,N1215,N1216,N1217,N1218,N1221,N1222,N1230,N1233,N1234,N1239)+N1244</f>
        <v>49458</v>
      </c>
      <c r="O1248" s="456">
        <f>SUM(O1137,O1140,O1146,O1152,O1153,O1172,O1178,O1182,O1183,O1184,O1185,O1186,O1194,O1201,O1202,O1203,O1204,O1211,O1215,O1216,O1217,O1218,O1221,O1222,O1230,O1233,O1234,O1239)+O1244</f>
        <v>-49458</v>
      </c>
      <c r="P1248" s="288"/>
      <c r="Q1248" s="456">
        <f aca="true" t="shared" si="282" ref="Q1248:W1248">SUM(Q1137,Q1140,Q1146,Q1152,Q1153,Q1172,Q1178,Q1182,Q1183,Q1184,Q1185,Q1186,Q1194,Q1201,Q1202,Q1203,Q1204,Q1211,Q1215,Q1216,Q1217,Q1218,Q1221,Q1222,Q1230,Q1233,Q1234,Q1239)+Q1244</f>
        <v>0</v>
      </c>
      <c r="R1248" s="456">
        <f t="shared" si="282"/>
        <v>0</v>
      </c>
      <c r="S1248" s="617">
        <f t="shared" si="282"/>
        <v>0</v>
      </c>
      <c r="T1248" s="456">
        <f t="shared" si="282"/>
        <v>0</v>
      </c>
      <c r="U1248" s="456">
        <f t="shared" si="282"/>
        <v>0</v>
      </c>
      <c r="V1248" s="617">
        <f t="shared" si="282"/>
        <v>0</v>
      </c>
      <c r="W1248" s="456">
        <f t="shared" si="282"/>
        <v>0</v>
      </c>
      <c r="X1248" s="406">
        <f>T1248-U1248-V1248-W1248</f>
        <v>0</v>
      </c>
    </row>
    <row r="1249" spans="1:24" ht="15.75">
      <c r="A1249" s="937"/>
      <c r="B1249" s="987" t="s">
        <v>315</v>
      </c>
      <c r="C1249" s="236"/>
      <c r="I1249" s="285"/>
      <c r="J1249" s="287">
        <f>J1248</f>
        <v>1</v>
      </c>
      <c r="P1249" s="543"/>
      <c r="X1249" s="543"/>
    </row>
    <row r="1250" spans="1:24" ht="15">
      <c r="A1250" s="937"/>
      <c r="B1250" s="529"/>
      <c r="C1250" s="529"/>
      <c r="D1250" s="530"/>
      <c r="E1250" s="529"/>
      <c r="F1250" s="529"/>
      <c r="G1250" s="529"/>
      <c r="H1250" s="529"/>
      <c r="I1250" s="531"/>
      <c r="J1250" s="287">
        <f>J1248</f>
        <v>1</v>
      </c>
      <c r="L1250" s="529"/>
      <c r="M1250" s="529"/>
      <c r="N1250" s="531"/>
      <c r="O1250" s="531"/>
      <c r="P1250" s="531"/>
      <c r="Q1250" s="529"/>
      <c r="R1250" s="529"/>
      <c r="S1250" s="531"/>
      <c r="T1250" s="531"/>
      <c r="U1250" s="529"/>
      <c r="V1250" s="531"/>
      <c r="W1250" s="531"/>
      <c r="X1250" s="531"/>
    </row>
    <row r="1251" spans="1:24" ht="15">
      <c r="A1251" s="937"/>
      <c r="E1251" s="355"/>
      <c r="F1251" s="355"/>
      <c r="G1251" s="355"/>
      <c r="H1251" s="355"/>
      <c r="I1251" s="361"/>
      <c r="J1251" s="287">
        <f>(IF($E1382&lt;&gt;0,$J$2,IF($I1382&lt;&gt;0,$J$2,"")))</f>
        <v>1</v>
      </c>
      <c r="L1251" s="355"/>
      <c r="M1251" s="355"/>
      <c r="N1251" s="361"/>
      <c r="O1251" s="361"/>
      <c r="P1251" s="361"/>
      <c r="Q1251" s="355"/>
      <c r="R1251" s="355"/>
      <c r="S1251" s="361"/>
      <c r="T1251" s="361"/>
      <c r="U1251" s="355"/>
      <c r="V1251" s="361"/>
      <c r="W1251" s="361"/>
      <c r="X1251" s="543"/>
    </row>
    <row r="1252" spans="1:24" ht="15">
      <c r="A1252" s="937"/>
      <c r="C1252" s="293"/>
      <c r="D1252" s="294"/>
      <c r="E1252" s="355"/>
      <c r="F1252" s="355"/>
      <c r="G1252" s="355"/>
      <c r="H1252" s="355"/>
      <c r="I1252" s="361"/>
      <c r="J1252" s="287">
        <f>(IF($E1382&lt;&gt;0,$J$2,IF($I1382&lt;&gt;0,$J$2,"")))</f>
        <v>1</v>
      </c>
      <c r="L1252" s="355"/>
      <c r="M1252" s="355"/>
      <c r="N1252" s="361"/>
      <c r="O1252" s="361"/>
      <c r="P1252" s="361"/>
      <c r="Q1252" s="355"/>
      <c r="R1252" s="355"/>
      <c r="S1252" s="361"/>
      <c r="T1252" s="361"/>
      <c r="U1252" s="355"/>
      <c r="V1252" s="361"/>
      <c r="W1252" s="361"/>
      <c r="X1252" s="543"/>
    </row>
    <row r="1253" spans="1:24" ht="15">
      <c r="A1253" s="937"/>
      <c r="B1253" s="1066" t="str">
        <f>$B$7</f>
        <v>ТРИМЕСЕЧЕН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253" s="1061"/>
      <c r="D1253" s="1061"/>
      <c r="E1253" s="355"/>
      <c r="F1253" s="355"/>
      <c r="G1253" s="355"/>
      <c r="H1253" s="355"/>
      <c r="I1253" s="361"/>
      <c r="J1253" s="287">
        <f>(IF($E1382&lt;&gt;0,$J$2,IF($I1382&lt;&gt;0,$J$2,"")))</f>
        <v>1</v>
      </c>
      <c r="L1253" s="355"/>
      <c r="M1253" s="355"/>
      <c r="N1253" s="361"/>
      <c r="O1253" s="361"/>
      <c r="P1253" s="361"/>
      <c r="Q1253" s="355"/>
      <c r="R1253" s="355"/>
      <c r="S1253" s="361"/>
      <c r="T1253" s="361"/>
      <c r="U1253" s="355"/>
      <c r="V1253" s="361"/>
      <c r="W1253" s="361"/>
      <c r="X1253" s="543"/>
    </row>
    <row r="1254" spans="1:24" ht="15">
      <c r="A1254" s="937"/>
      <c r="C1254" s="293"/>
      <c r="D1254" s="294"/>
      <c r="E1254" s="356" t="s">
        <v>629</v>
      </c>
      <c r="F1254" s="356" t="s">
        <v>480</v>
      </c>
      <c r="G1254" s="355"/>
      <c r="H1254" s="355"/>
      <c r="I1254" s="361"/>
      <c r="J1254" s="287">
        <f>(IF($E1382&lt;&gt;0,$J$2,IF($I1382&lt;&gt;0,$J$2,"")))</f>
        <v>1</v>
      </c>
      <c r="L1254" s="355"/>
      <c r="M1254" s="355"/>
      <c r="N1254" s="361"/>
      <c r="O1254" s="361"/>
      <c r="P1254" s="361"/>
      <c r="Q1254" s="355"/>
      <c r="R1254" s="355"/>
      <c r="S1254" s="361"/>
      <c r="T1254" s="361"/>
      <c r="U1254" s="355"/>
      <c r="V1254" s="361"/>
      <c r="W1254" s="361"/>
      <c r="X1254" s="543"/>
    </row>
    <row r="1255" spans="1:24" ht="15.75">
      <c r="A1255" s="937"/>
      <c r="B1255" s="1060">
        <f>$B$9</f>
        <v>0</v>
      </c>
      <c r="C1255" s="1061"/>
      <c r="D1255" s="1061"/>
      <c r="E1255" s="357">
        <f>$E$9</f>
        <v>41275</v>
      </c>
      <c r="F1255" s="358">
        <f>$F$9</f>
        <v>41639</v>
      </c>
      <c r="G1255" s="355"/>
      <c r="H1255" s="355"/>
      <c r="I1255" s="361"/>
      <c r="J1255" s="287">
        <f>(IF($E1382&lt;&gt;0,$J$2,IF($I1382&lt;&gt;0,$J$2,"")))</f>
        <v>1</v>
      </c>
      <c r="L1255" s="355"/>
      <c r="M1255" s="355"/>
      <c r="N1255" s="361"/>
      <c r="O1255" s="361"/>
      <c r="P1255" s="361"/>
      <c r="Q1255" s="355"/>
      <c r="R1255" s="355"/>
      <c r="S1255" s="361"/>
      <c r="T1255" s="361"/>
      <c r="U1255" s="355"/>
      <c r="V1255" s="361"/>
      <c r="W1255" s="361"/>
      <c r="X1255" s="543"/>
    </row>
    <row r="1256" spans="1:24" ht="15">
      <c r="A1256" s="937"/>
      <c r="B1256" s="297" t="s">
        <v>630</v>
      </c>
      <c r="E1256" s="355"/>
      <c r="F1256" s="359">
        <f>$F$10</f>
        <v>0</v>
      </c>
      <c r="G1256" s="355"/>
      <c r="H1256" s="355"/>
      <c r="I1256" s="361"/>
      <c r="J1256" s="287">
        <f>(IF($E1382&lt;&gt;0,$J$2,IF($I1382&lt;&gt;0,$J$2,"")))</f>
        <v>1</v>
      </c>
      <c r="L1256" s="355"/>
      <c r="M1256" s="355"/>
      <c r="N1256" s="361"/>
      <c r="O1256" s="361"/>
      <c r="P1256" s="361"/>
      <c r="Q1256" s="355"/>
      <c r="R1256" s="355"/>
      <c r="S1256" s="361"/>
      <c r="T1256" s="361"/>
      <c r="U1256" s="355"/>
      <c r="V1256" s="361"/>
      <c r="W1256" s="361"/>
      <c r="X1256" s="543"/>
    </row>
    <row r="1257" spans="1:24" ht="15.75" thickBot="1">
      <c r="A1257" s="937"/>
      <c r="B1257" s="297"/>
      <c r="E1257" s="360"/>
      <c r="F1257" s="355"/>
      <c r="G1257" s="355"/>
      <c r="H1257" s="355"/>
      <c r="I1257" s="361"/>
      <c r="J1257" s="287">
        <f>(IF($E1382&lt;&gt;0,$J$2,IF($I1382&lt;&gt;0,$J$2,"")))</f>
        <v>1</v>
      </c>
      <c r="L1257" s="355"/>
      <c r="M1257" s="355"/>
      <c r="N1257" s="361"/>
      <c r="O1257" s="361"/>
      <c r="P1257" s="361"/>
      <c r="Q1257" s="355"/>
      <c r="R1257" s="355"/>
      <c r="S1257" s="361"/>
      <c r="T1257" s="361"/>
      <c r="U1257" s="355"/>
      <c r="V1257" s="361"/>
      <c r="W1257" s="361"/>
      <c r="X1257" s="543"/>
    </row>
    <row r="1258" spans="1:24" ht="17.25" thickBot="1" thickTop="1">
      <c r="A1258" s="937"/>
      <c r="B1258" s="1060" t="str">
        <f>$B$12</f>
        <v>Симеоновград</v>
      </c>
      <c r="C1258" s="1061"/>
      <c r="D1258" s="1061"/>
      <c r="E1258" s="355" t="s">
        <v>631</v>
      </c>
      <c r="F1258" s="362" t="str">
        <f>$F$12</f>
        <v>7607</v>
      </c>
      <c r="G1258" s="355"/>
      <c r="H1258" s="355"/>
      <c r="I1258" s="361"/>
      <c r="J1258" s="287">
        <f>(IF($E1382&lt;&gt;0,$J$2,IF($I1382&lt;&gt;0,$J$2,"")))</f>
        <v>1</v>
      </c>
      <c r="L1258" s="355"/>
      <c r="M1258" s="355"/>
      <c r="N1258" s="361"/>
      <c r="O1258" s="361"/>
      <c r="P1258" s="361"/>
      <c r="Q1258" s="355"/>
      <c r="R1258" s="355"/>
      <c r="S1258" s="361"/>
      <c r="T1258" s="361"/>
      <c r="U1258" s="355"/>
      <c r="V1258" s="361"/>
      <c r="W1258" s="361"/>
      <c r="X1258" s="543"/>
    </row>
    <row r="1259" spans="1:24" ht="16.5" thickBot="1" thickTop="1">
      <c r="A1259" s="938"/>
      <c r="B1259" s="297" t="s">
        <v>632</v>
      </c>
      <c r="E1259" s="360" t="s">
        <v>633</v>
      </c>
      <c r="F1259" s="355"/>
      <c r="G1259" s="355"/>
      <c r="H1259" s="355"/>
      <c r="I1259" s="361"/>
      <c r="J1259" s="287">
        <f>(IF($E1382&lt;&gt;0,$J$2,IF($I1382&lt;&gt;0,$J$2,"")))</f>
        <v>1</v>
      </c>
      <c r="L1259" s="355"/>
      <c r="M1259" s="355"/>
      <c r="N1259" s="361"/>
      <c r="O1259" s="361"/>
      <c r="P1259" s="361"/>
      <c r="Q1259" s="355"/>
      <c r="R1259" s="355"/>
      <c r="S1259" s="361"/>
      <c r="T1259" s="361"/>
      <c r="U1259" s="355"/>
      <c r="V1259" s="361"/>
      <c r="W1259" s="361"/>
      <c r="X1259" s="543"/>
    </row>
    <row r="1260" spans="1:24" ht="19.5" thickBot="1" thickTop="1">
      <c r="A1260" s="938">
        <v>905</v>
      </c>
      <c r="B1260" s="297"/>
      <c r="D1260" s="619" t="s">
        <v>210</v>
      </c>
      <c r="E1260" s="362" t="str">
        <f>$E$17</f>
        <v>98</v>
      </c>
      <c r="F1260" s="354"/>
      <c r="G1260" s="354"/>
      <c r="H1260" s="354"/>
      <c r="I1260" s="520"/>
      <c r="J1260" s="287">
        <f>(IF($E1382&lt;&gt;0,$J$2,IF($I1382&lt;&gt;0,$J$2,"")))</f>
        <v>1</v>
      </c>
      <c r="L1260" s="355"/>
      <c r="M1260" s="355"/>
      <c r="N1260" s="361"/>
      <c r="O1260" s="361"/>
      <c r="P1260" s="361"/>
      <c r="Q1260" s="355"/>
      <c r="R1260" s="355"/>
      <c r="S1260" s="361"/>
      <c r="T1260" s="361"/>
      <c r="U1260" s="355"/>
      <c r="V1260" s="361"/>
      <c r="W1260" s="361"/>
      <c r="X1260" s="543"/>
    </row>
    <row r="1261" spans="1:24" ht="17.25" thickBot="1" thickTop="1">
      <c r="A1261" s="938">
        <v>906</v>
      </c>
      <c r="C1261" s="293"/>
      <c r="D1261" s="294"/>
      <c r="E1261" s="355"/>
      <c r="F1261" s="360"/>
      <c r="G1261" s="360"/>
      <c r="H1261" s="360"/>
      <c r="I1261" s="364" t="s">
        <v>634</v>
      </c>
      <c r="J1261" s="287">
        <f>(IF($E1382&lt;&gt;0,$J$2,IF($I1382&lt;&gt;0,$J$2,"")))</f>
        <v>1</v>
      </c>
      <c r="L1261" s="363" t="s">
        <v>120</v>
      </c>
      <c r="M1261" s="355"/>
      <c r="N1261" s="361"/>
      <c r="O1261" s="364" t="s">
        <v>634</v>
      </c>
      <c r="P1261" s="361"/>
      <c r="Q1261" s="363" t="s">
        <v>121</v>
      </c>
      <c r="R1261" s="355"/>
      <c r="S1261" s="361"/>
      <c r="T1261" s="364" t="s">
        <v>634</v>
      </c>
      <c r="U1261" s="355"/>
      <c r="V1261" s="361"/>
      <c r="W1261" s="364" t="s">
        <v>634</v>
      </c>
      <c r="X1261" s="543"/>
    </row>
    <row r="1262" spans="1:24" ht="18.75" thickBot="1">
      <c r="A1262" s="938">
        <v>907</v>
      </c>
      <c r="B1262" s="486"/>
      <c r="C1262" s="461"/>
      <c r="D1262" s="462" t="s">
        <v>193</v>
      </c>
      <c r="E1262" s="371"/>
      <c r="F1262" s="372"/>
      <c r="G1262" s="372"/>
      <c r="H1262" s="372"/>
      <c r="I1262" s="905"/>
      <c r="J1262" s="287">
        <f>(IF($E1382&lt;&gt;0,$J$2,IF($I1382&lt;&gt;0,$J$2,"")))</f>
        <v>1</v>
      </c>
      <c r="L1262" s="555"/>
      <c r="M1262" s="556"/>
      <c r="N1262" s="557"/>
      <c r="O1262" s="558"/>
      <c r="P1262" s="288"/>
      <c r="Q1262" s="1062" t="s">
        <v>194</v>
      </c>
      <c r="R1262" s="1062" t="s">
        <v>195</v>
      </c>
      <c r="S1262" s="1062" t="s">
        <v>196</v>
      </c>
      <c r="T1262" s="1062" t="s">
        <v>129</v>
      </c>
      <c r="U1262" s="559" t="s">
        <v>130</v>
      </c>
      <c r="V1262" s="560"/>
      <c r="W1262" s="561"/>
      <c r="X1262" s="375"/>
    </row>
    <row r="1263" spans="1:24" ht="55.5" customHeight="1" thickBot="1">
      <c r="A1263" s="938">
        <v>910</v>
      </c>
      <c r="B1263" s="562" t="s">
        <v>538</v>
      </c>
      <c r="C1263" s="563" t="s">
        <v>638</v>
      </c>
      <c r="D1263" s="376"/>
      <c r="E1263" s="464" t="s">
        <v>636</v>
      </c>
      <c r="F1263" s="464" t="s">
        <v>637</v>
      </c>
      <c r="G1263" s="464" t="s">
        <v>637</v>
      </c>
      <c r="H1263" s="464" t="s">
        <v>637</v>
      </c>
      <c r="I1263" s="906" t="s">
        <v>637</v>
      </c>
      <c r="J1263" s="287">
        <f>(IF($E1382&lt;&gt;0,$J$2,IF($I1382&lt;&gt;0,$J$2,"")))</f>
        <v>1</v>
      </c>
      <c r="L1263" s="1064" t="s">
        <v>197</v>
      </c>
      <c r="M1263" s="1064" t="s">
        <v>198</v>
      </c>
      <c r="N1263" s="1065" t="s">
        <v>199</v>
      </c>
      <c r="O1263" s="1065" t="s">
        <v>125</v>
      </c>
      <c r="P1263" s="288"/>
      <c r="Q1263" s="1063"/>
      <c r="R1263" s="1063"/>
      <c r="S1263" s="1063"/>
      <c r="T1263" s="1063"/>
      <c r="U1263" s="564">
        <v>2013</v>
      </c>
      <c r="V1263" s="564">
        <v>2014</v>
      </c>
      <c r="W1263" s="564" t="s">
        <v>132</v>
      </c>
      <c r="X1263" s="565"/>
    </row>
    <row r="1264" spans="1:24" ht="69" customHeight="1">
      <c r="A1264" s="938">
        <v>911</v>
      </c>
      <c r="B1264" s="562"/>
      <c r="C1264" s="563"/>
      <c r="D1264" s="566" t="s">
        <v>200</v>
      </c>
      <c r="E1264" s="377">
        <v>2013</v>
      </c>
      <c r="F1264" s="950" t="s">
        <v>288</v>
      </c>
      <c r="G1264" s="950" t="s">
        <v>289</v>
      </c>
      <c r="H1264" s="950" t="s">
        <v>290</v>
      </c>
      <c r="I1264" s="951" t="s">
        <v>179</v>
      </c>
      <c r="J1264" s="287">
        <f>(IF($E1382&lt;&gt;0,$J$2,IF($I1382&lt;&gt;0,$J$2,"")))</f>
        <v>1</v>
      </c>
      <c r="L1264" s="1064"/>
      <c r="M1264" s="1064"/>
      <c r="N1264" s="1065"/>
      <c r="O1264" s="1065"/>
      <c r="P1264" s="288"/>
      <c r="Q1264" s="567"/>
      <c r="R1264" s="567"/>
      <c r="S1264" s="567"/>
      <c r="T1264" s="567"/>
      <c r="U1264" s="567"/>
      <c r="V1264" s="567"/>
      <c r="W1264" s="567"/>
      <c r="X1264" s="568" t="s">
        <v>131</v>
      </c>
    </row>
    <row r="1265" spans="1:24" ht="15.75" thickBot="1">
      <c r="A1265" s="938">
        <v>912</v>
      </c>
      <c r="B1265" s="569"/>
      <c r="C1265" s="310"/>
      <c r="D1265" s="566"/>
      <c r="E1265" s="464"/>
      <c r="F1265" s="952"/>
      <c r="G1265" s="952"/>
      <c r="H1265" s="952"/>
      <c r="I1265" s="953"/>
      <c r="J1265" s="287">
        <f>(IF($E1382&lt;&gt;0,$J$2,IF($I1382&lt;&gt;0,$J$2,"")))</f>
        <v>1</v>
      </c>
      <c r="L1265" s="570"/>
      <c r="M1265" s="570"/>
      <c r="N1265" s="571"/>
      <c r="O1265" s="572"/>
      <c r="P1265" s="288"/>
      <c r="Q1265" s="573"/>
      <c r="R1265" s="573"/>
      <c r="S1265" s="574"/>
      <c r="T1265" s="575"/>
      <c r="U1265" s="573"/>
      <c r="V1265" s="574"/>
      <c r="W1265" s="575"/>
      <c r="X1265" s="565"/>
    </row>
    <row r="1266" spans="1:24" ht="18.75" thickBot="1">
      <c r="A1266" s="938">
        <v>920</v>
      </c>
      <c r="B1266" s="379"/>
      <c r="C1266" s="534"/>
      <c r="D1266" s="381" t="s">
        <v>780</v>
      </c>
      <c r="E1266" s="382" t="s">
        <v>133</v>
      </c>
      <c r="F1266" s="382" t="s">
        <v>134</v>
      </c>
      <c r="G1266" s="382" t="s">
        <v>211</v>
      </c>
      <c r="H1266" s="382" t="s">
        <v>212</v>
      </c>
      <c r="I1266" s="907" t="s">
        <v>146</v>
      </c>
      <c r="J1266" s="287">
        <f>(IF($E1382&lt;&gt;0,$J$2,IF($I1382&lt;&gt;0,$J$2,"")))</f>
        <v>1</v>
      </c>
      <c r="L1266" s="383" t="s">
        <v>135</v>
      </c>
      <c r="M1266" s="383" t="s">
        <v>136</v>
      </c>
      <c r="N1266" s="384" t="s">
        <v>137</v>
      </c>
      <c r="O1266" s="384" t="s">
        <v>138</v>
      </c>
      <c r="P1266" s="288"/>
      <c r="Q1266" s="385" t="s">
        <v>139</v>
      </c>
      <c r="R1266" s="385" t="s">
        <v>140</v>
      </c>
      <c r="S1266" s="385" t="s">
        <v>141</v>
      </c>
      <c r="T1266" s="385" t="s">
        <v>142</v>
      </c>
      <c r="U1266" s="385" t="s">
        <v>143</v>
      </c>
      <c r="V1266" s="385" t="s">
        <v>144</v>
      </c>
      <c r="W1266" s="385" t="s">
        <v>145</v>
      </c>
      <c r="X1266" s="576" t="s">
        <v>146</v>
      </c>
    </row>
    <row r="1267" spans="1:24" ht="108">
      <c r="A1267" s="938">
        <v>921</v>
      </c>
      <c r="B1267" s="308"/>
      <c r="C1267" s="973" t="str">
        <f>VLOOKUP(D1267,OP_LIST2,2,FALSE)</f>
        <v>98302</v>
      </c>
      <c r="D1267" s="972" t="s">
        <v>310</v>
      </c>
      <c r="E1267" s="579"/>
      <c r="F1267" s="501"/>
      <c r="G1267" s="501"/>
      <c r="H1267" s="501"/>
      <c r="I1267" s="389"/>
      <c r="J1267" s="287">
        <f>(IF($E1382&lt;&gt;0,$J$2,IF($I1382&lt;&gt;0,$J$2,"")))</f>
        <v>1</v>
      </c>
      <c r="L1267" s="580" t="s">
        <v>147</v>
      </c>
      <c r="M1267" s="580" t="s">
        <v>147</v>
      </c>
      <c r="N1267" s="580" t="s">
        <v>148</v>
      </c>
      <c r="O1267" s="580" t="s">
        <v>149</v>
      </c>
      <c r="P1267" s="288"/>
      <c r="Q1267" s="580" t="s">
        <v>147</v>
      </c>
      <c r="R1267" s="580" t="s">
        <v>147</v>
      </c>
      <c r="S1267" s="580" t="s">
        <v>202</v>
      </c>
      <c r="T1267" s="580" t="s">
        <v>151</v>
      </c>
      <c r="U1267" s="580" t="s">
        <v>147</v>
      </c>
      <c r="V1267" s="580" t="s">
        <v>147</v>
      </c>
      <c r="W1267" s="580" t="s">
        <v>147</v>
      </c>
      <c r="X1267" s="392" t="s">
        <v>152</v>
      </c>
    </row>
    <row r="1268" spans="1:24" ht="18">
      <c r="A1268" s="938">
        <v>922</v>
      </c>
      <c r="B1268" s="581"/>
      <c r="C1268" s="577">
        <v>1122</v>
      </c>
      <c r="D1268" s="578" t="s">
        <v>201</v>
      </c>
      <c r="E1268" s="501"/>
      <c r="F1268" s="501"/>
      <c r="G1268" s="501"/>
      <c r="H1268" s="501"/>
      <c r="I1268" s="389"/>
      <c r="J1268" s="287">
        <f>(IF($E1382&lt;&gt;0,$J$2,IF($I1382&lt;&gt;0,$J$2,"")))</f>
        <v>1</v>
      </c>
      <c r="L1268" s="582"/>
      <c r="M1268" s="582"/>
      <c r="N1268" s="449"/>
      <c r="O1268" s="583"/>
      <c r="P1268" s="288"/>
      <c r="Q1268" s="582"/>
      <c r="R1268" s="582"/>
      <c r="S1268" s="449"/>
      <c r="T1268" s="583"/>
      <c r="U1268" s="582"/>
      <c r="V1268" s="449"/>
      <c r="W1268" s="583"/>
      <c r="X1268" s="584"/>
    </row>
    <row r="1269" spans="1:24" ht="18">
      <c r="A1269" s="938">
        <v>930</v>
      </c>
      <c r="B1269" s="585"/>
      <c r="C1269" s="309"/>
      <c r="D1269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Общинска администрация</v>
      </c>
      <c r="E1269" s="501"/>
      <c r="F1269" s="501"/>
      <c r="G1269" s="501"/>
      <c r="H1269" s="501"/>
      <c r="I1269" s="389"/>
      <c r="J1269" s="287">
        <f>(IF($E1382&lt;&gt;0,$J$2,IF($I1382&lt;&gt;0,$J$2,"")))</f>
        <v>1</v>
      </c>
      <c r="L1269" s="582"/>
      <c r="M1269" s="582"/>
      <c r="N1269" s="449"/>
      <c r="O1269" s="586">
        <f>SUMIF(O1272:O1273,"&lt;0")+SUMIF(O1275:O1279,"&lt;0")+SUMIF(O1281:O1286,"&lt;0")+SUMIF(O1288:O1305,"&lt;0")+SUMIF(O1307:O1311,"&lt;0")+SUMIF(O1314:O1319,"&lt;0")+SUMIF(O1321:O1326,"&lt;0")+SUMIF(O1335:O1336,"&lt;0")+SUMIF(O1339:O1344,"&lt;0")+SUMIF(O1346:O1351,"&lt;0")+SUMIF(O1355,"&lt;0")+SUMIF(O1357:O1363,"&lt;0")+SUMIF(O1365:O1367,"&lt;0")+SUMIF(O1369:O1372,"&lt;0")+SUMIF(O1374:O1375,"&lt;0")+SUMIF(O1378,"&lt;0")</f>
        <v>-515</v>
      </c>
      <c r="P1269" s="288"/>
      <c r="Q1269" s="582"/>
      <c r="R1269" s="582"/>
      <c r="S1269" s="449"/>
      <c r="T1269" s="586">
        <f>SUMIF(T1272:T1273,"&lt;0")+SUMIF(T1275:T1279,"&lt;0")+SUMIF(T1281:T1286,"&lt;0")+SUMIF(T1288:T1305,"&lt;0")+SUMIF(T1307:T1311,"&lt;0")+SUMIF(T1314:T1319,"&lt;0")+SUMIF(T1321:T1326,"&lt;0")+SUMIF(T1335:T1336,"&lt;0")+SUMIF(T1339:T1344,"&lt;0")+SUMIF(T1346:T1351,"&lt;0")+SUMIF(T1355,"&lt;0")+SUMIF(T1357:T1363,"&lt;0")+SUMIF(T1365:T1367,"&lt;0")+SUMIF(T1369:T1372,"&lt;0")+SUMIF(T1374:T1375,"&lt;0")+SUMIF(T1378,"&lt;0")</f>
        <v>-282</v>
      </c>
      <c r="U1269" s="582"/>
      <c r="V1269" s="449"/>
      <c r="W1269" s="583"/>
      <c r="X1269" s="395"/>
    </row>
    <row r="1270" spans="1:24" ht="18.75" thickBot="1">
      <c r="A1270" s="938">
        <v>931</v>
      </c>
      <c r="B1270" s="463"/>
      <c r="C1270" s="309"/>
      <c r="D1270" s="376" t="s">
        <v>203</v>
      </c>
      <c r="E1270" s="501"/>
      <c r="F1270" s="501"/>
      <c r="G1270" s="501"/>
      <c r="H1270" s="501"/>
      <c r="I1270" s="389"/>
      <c r="J1270" s="287">
        <f>(IF($E1382&lt;&gt;0,$J$2,IF($I1382&lt;&gt;0,$J$2,"")))</f>
        <v>1</v>
      </c>
      <c r="L1270" s="582"/>
      <c r="M1270" s="582"/>
      <c r="N1270" s="449"/>
      <c r="O1270" s="583"/>
      <c r="P1270" s="288"/>
      <c r="Q1270" s="582"/>
      <c r="R1270" s="582"/>
      <c r="S1270" s="449"/>
      <c r="T1270" s="583"/>
      <c r="U1270" s="582"/>
      <c r="V1270" s="449"/>
      <c r="W1270" s="583"/>
      <c r="X1270" s="401"/>
    </row>
    <row r="1271" spans="1:24" ht="36" customHeight="1" thickBot="1">
      <c r="A1271" s="336">
        <v>15</v>
      </c>
      <c r="B1271" s="204">
        <v>100</v>
      </c>
      <c r="C1271" s="1055" t="s">
        <v>784</v>
      </c>
      <c r="D1271" s="1056"/>
      <c r="E1271" s="1021">
        <f>SUM(E1272:E1273)</f>
        <v>0</v>
      </c>
      <c r="F1271" s="672">
        <f>SUM(F1272:F1273)</f>
        <v>0</v>
      </c>
      <c r="G1271" s="588">
        <f>SUM(G1272:G1273)</f>
        <v>0</v>
      </c>
      <c r="H1271" s="588">
        <f>SUM(H1272:H1273)</f>
        <v>0</v>
      </c>
      <c r="I1271" s="588">
        <f>SUM(I1272:I1273)</f>
        <v>0</v>
      </c>
      <c r="J1271" s="316">
        <f aca="true" t="shared" si="283" ref="J1271:J1334">(IF($E1271&lt;&gt;0,$J$2,IF($I1271&lt;&gt;0,$J$2,"")))</f>
      </c>
      <c r="K1271" s="317"/>
      <c r="L1271" s="403">
        <f>SUM(L1272:L1273)</f>
        <v>0</v>
      </c>
      <c r="M1271" s="404">
        <f>SUM(M1272:M1273)</f>
        <v>0</v>
      </c>
      <c r="N1271" s="589">
        <f>SUM(N1272:N1273)</f>
        <v>0</v>
      </c>
      <c r="O1271" s="590">
        <f>SUM(O1272:O1273)</f>
        <v>0</v>
      </c>
      <c r="P1271" s="317"/>
      <c r="Q1271" s="405"/>
      <c r="R1271" s="591"/>
      <c r="S1271" s="592"/>
      <c r="T1271" s="591"/>
      <c r="U1271" s="591"/>
      <c r="V1271" s="591"/>
      <c r="W1271" s="593"/>
      <c r="X1271" s="406">
        <f>T1271-U1271-V1271-W1271</f>
        <v>0</v>
      </c>
    </row>
    <row r="1272" spans="1:24" ht="32.25" thickBot="1">
      <c r="A1272" s="335">
        <v>35</v>
      </c>
      <c r="B1272" s="174"/>
      <c r="C1272" s="180">
        <v>101</v>
      </c>
      <c r="D1272" s="171" t="s">
        <v>785</v>
      </c>
      <c r="E1272" s="625"/>
      <c r="F1272" s="627"/>
      <c r="G1272" s="318"/>
      <c r="H1272" s="318"/>
      <c r="I1272" s="856">
        <f>F1272+G1272+H1272</f>
        <v>0</v>
      </c>
      <c r="J1272" s="316">
        <f t="shared" si="283"/>
      </c>
      <c r="K1272" s="317"/>
      <c r="L1272" s="594"/>
      <c r="M1272" s="327"/>
      <c r="N1272" s="408">
        <f>I1272</f>
        <v>0</v>
      </c>
      <c r="O1272" s="595">
        <f>L1272+M1272-N1272</f>
        <v>0</v>
      </c>
      <c r="P1272" s="317"/>
      <c r="Q1272" s="409"/>
      <c r="R1272" s="414"/>
      <c r="S1272" s="414"/>
      <c r="T1272" s="414"/>
      <c r="U1272" s="414"/>
      <c r="V1272" s="414"/>
      <c r="W1272" s="596"/>
      <c r="X1272" s="406">
        <f aca="true" t="shared" si="284" ref="X1272:X1335">T1272-U1272-V1272-W1272</f>
        <v>0</v>
      </c>
    </row>
    <row r="1273" spans="1:24" ht="32.25" thickBot="1">
      <c r="A1273" s="336">
        <v>40</v>
      </c>
      <c r="B1273" s="174"/>
      <c r="C1273" s="170">
        <v>102</v>
      </c>
      <c r="D1273" s="172" t="s">
        <v>786</v>
      </c>
      <c r="E1273" s="625"/>
      <c r="F1273" s="627"/>
      <c r="G1273" s="318"/>
      <c r="H1273" s="318"/>
      <c r="I1273" s="856">
        <f>F1273+G1273+H1273</f>
        <v>0</v>
      </c>
      <c r="J1273" s="316">
        <f t="shared" si="283"/>
      </c>
      <c r="K1273" s="317"/>
      <c r="L1273" s="594"/>
      <c r="M1273" s="327"/>
      <c r="N1273" s="408">
        <f>I1273</f>
        <v>0</v>
      </c>
      <c r="O1273" s="595">
        <f aca="true" t="shared" si="285" ref="O1273:O1311">L1273+M1273-N1273</f>
        <v>0</v>
      </c>
      <c r="P1273" s="317"/>
      <c r="Q1273" s="409"/>
      <c r="R1273" s="414"/>
      <c r="S1273" s="414"/>
      <c r="T1273" s="414"/>
      <c r="U1273" s="414"/>
      <c r="V1273" s="414"/>
      <c r="W1273" s="596"/>
      <c r="X1273" s="406">
        <f t="shared" si="284"/>
        <v>0</v>
      </c>
    </row>
    <row r="1274" spans="1:24" ht="18.75" thickBot="1">
      <c r="A1274" s="336">
        <v>45</v>
      </c>
      <c r="B1274" s="173">
        <v>200</v>
      </c>
      <c r="C1274" s="1057" t="s">
        <v>787</v>
      </c>
      <c r="D1274" s="1057"/>
      <c r="E1274" s="645">
        <f>SUM(E1275:E1279)</f>
        <v>5684</v>
      </c>
      <c r="F1274" s="410">
        <f>SUM(F1275:F1279)</f>
        <v>198</v>
      </c>
      <c r="G1274" s="325">
        <f>SUM(G1275:G1279)</f>
        <v>0</v>
      </c>
      <c r="H1274" s="325">
        <f>SUM(H1275:H1279)</f>
        <v>0</v>
      </c>
      <c r="I1274" s="325">
        <f>SUM(I1275:I1279)</f>
        <v>198</v>
      </c>
      <c r="J1274" s="316">
        <f t="shared" si="283"/>
        <v>1</v>
      </c>
      <c r="K1274" s="317"/>
      <c r="L1274" s="411">
        <f>SUM(L1275:L1279)</f>
        <v>0</v>
      </c>
      <c r="M1274" s="412">
        <f>SUM(M1275:M1279)</f>
        <v>0</v>
      </c>
      <c r="N1274" s="597">
        <f>SUM(N1275:N1279)</f>
        <v>198</v>
      </c>
      <c r="O1274" s="598">
        <f>SUM(O1275:O1279)</f>
        <v>-198</v>
      </c>
      <c r="P1274" s="317"/>
      <c r="Q1274" s="413"/>
      <c r="R1274" s="428"/>
      <c r="S1274" s="428"/>
      <c r="T1274" s="428"/>
      <c r="U1274" s="428"/>
      <c r="V1274" s="428"/>
      <c r="W1274" s="599"/>
      <c r="X1274" s="406">
        <f t="shared" si="284"/>
        <v>0</v>
      </c>
    </row>
    <row r="1275" spans="1:24" ht="18.75" thickBot="1">
      <c r="A1275" s="336">
        <v>50</v>
      </c>
      <c r="B1275" s="177"/>
      <c r="C1275" s="180">
        <v>201</v>
      </c>
      <c r="D1275" s="171" t="s">
        <v>788</v>
      </c>
      <c r="E1275" s="625">
        <v>5684</v>
      </c>
      <c r="F1275" s="627">
        <v>198</v>
      </c>
      <c r="G1275" s="318">
        <v>0</v>
      </c>
      <c r="H1275" s="318">
        <v>0</v>
      </c>
      <c r="I1275" s="856">
        <f>F1275+G1275+H1275</f>
        <v>198</v>
      </c>
      <c r="J1275" s="316">
        <f t="shared" si="283"/>
        <v>1</v>
      </c>
      <c r="K1275" s="317"/>
      <c r="L1275" s="594"/>
      <c r="M1275" s="327"/>
      <c r="N1275" s="408">
        <f>I1275</f>
        <v>198</v>
      </c>
      <c r="O1275" s="595">
        <f t="shared" si="285"/>
        <v>-198</v>
      </c>
      <c r="P1275" s="317"/>
      <c r="Q1275" s="409"/>
      <c r="R1275" s="414"/>
      <c r="S1275" s="414"/>
      <c r="T1275" s="414"/>
      <c r="U1275" s="414"/>
      <c r="V1275" s="414"/>
      <c r="W1275" s="596"/>
      <c r="X1275" s="406">
        <f t="shared" si="284"/>
        <v>0</v>
      </c>
    </row>
    <row r="1276" spans="1:24" ht="18.75" thickBot="1">
      <c r="A1276" s="336">
        <v>55</v>
      </c>
      <c r="B1276" s="169"/>
      <c r="C1276" s="170">
        <v>202</v>
      </c>
      <c r="D1276" s="181" t="s">
        <v>789</v>
      </c>
      <c r="E1276" s="625"/>
      <c r="F1276" s="627"/>
      <c r="G1276" s="318"/>
      <c r="H1276" s="318"/>
      <c r="I1276" s="856">
        <f>F1276+G1276+H1276</f>
        <v>0</v>
      </c>
      <c r="J1276" s="316">
        <f t="shared" si="283"/>
      </c>
      <c r="K1276" s="317"/>
      <c r="L1276" s="594"/>
      <c r="M1276" s="327"/>
      <c r="N1276" s="408">
        <f>I1276</f>
        <v>0</v>
      </c>
      <c r="O1276" s="595">
        <f t="shared" si="285"/>
        <v>0</v>
      </c>
      <c r="P1276" s="317"/>
      <c r="Q1276" s="409"/>
      <c r="R1276" s="414"/>
      <c r="S1276" s="414"/>
      <c r="T1276" s="414"/>
      <c r="U1276" s="414"/>
      <c r="V1276" s="414"/>
      <c r="W1276" s="596"/>
      <c r="X1276" s="406">
        <f t="shared" si="284"/>
        <v>0</v>
      </c>
    </row>
    <row r="1277" spans="1:24" ht="32.25" thickBot="1">
      <c r="A1277" s="336">
        <v>60</v>
      </c>
      <c r="B1277" s="191"/>
      <c r="C1277" s="170">
        <v>205</v>
      </c>
      <c r="D1277" s="181" t="s">
        <v>790</v>
      </c>
      <c r="E1277" s="625"/>
      <c r="F1277" s="627"/>
      <c r="G1277" s="318"/>
      <c r="H1277" s="318"/>
      <c r="I1277" s="856">
        <f>F1277+G1277+H1277</f>
        <v>0</v>
      </c>
      <c r="J1277" s="316">
        <f t="shared" si="283"/>
      </c>
      <c r="K1277" s="317"/>
      <c r="L1277" s="594"/>
      <c r="M1277" s="327"/>
      <c r="N1277" s="408">
        <f>I1277</f>
        <v>0</v>
      </c>
      <c r="O1277" s="595">
        <f t="shared" si="285"/>
        <v>0</v>
      </c>
      <c r="P1277" s="317"/>
      <c r="Q1277" s="409"/>
      <c r="R1277" s="414"/>
      <c r="S1277" s="414"/>
      <c r="T1277" s="414"/>
      <c r="U1277" s="414"/>
      <c r="V1277" s="414"/>
      <c r="W1277" s="596"/>
      <c r="X1277" s="406">
        <f t="shared" si="284"/>
        <v>0</v>
      </c>
    </row>
    <row r="1278" spans="1:24" ht="18.75" thickBot="1">
      <c r="A1278" s="335">
        <v>65</v>
      </c>
      <c r="B1278" s="191"/>
      <c r="C1278" s="170">
        <v>208</v>
      </c>
      <c r="D1278" s="205" t="s">
        <v>791</v>
      </c>
      <c r="E1278" s="625"/>
      <c r="F1278" s="627"/>
      <c r="G1278" s="318"/>
      <c r="H1278" s="318"/>
      <c r="I1278" s="856">
        <f>F1278+G1278+H1278</f>
        <v>0</v>
      </c>
      <c r="J1278" s="316">
        <f t="shared" si="283"/>
      </c>
      <c r="K1278" s="317"/>
      <c r="L1278" s="594"/>
      <c r="M1278" s="327"/>
      <c r="N1278" s="408">
        <f>I1278</f>
        <v>0</v>
      </c>
      <c r="O1278" s="595">
        <f t="shared" si="285"/>
        <v>0</v>
      </c>
      <c r="P1278" s="317"/>
      <c r="Q1278" s="409"/>
      <c r="R1278" s="414"/>
      <c r="S1278" s="414"/>
      <c r="T1278" s="414"/>
      <c r="U1278" s="414"/>
      <c r="V1278" s="414"/>
      <c r="W1278" s="596"/>
      <c r="X1278" s="406">
        <f t="shared" si="284"/>
        <v>0</v>
      </c>
    </row>
    <row r="1279" spans="1:24" ht="18.75" thickBot="1">
      <c r="A1279" s="336">
        <v>70</v>
      </c>
      <c r="B1279" s="177"/>
      <c r="C1279" s="176">
        <v>209</v>
      </c>
      <c r="D1279" s="184" t="s">
        <v>792</v>
      </c>
      <c r="E1279" s="625"/>
      <c r="F1279" s="627"/>
      <c r="G1279" s="318"/>
      <c r="H1279" s="318"/>
      <c r="I1279" s="856">
        <f>F1279+G1279+H1279</f>
        <v>0</v>
      </c>
      <c r="J1279" s="316">
        <f t="shared" si="283"/>
      </c>
      <c r="K1279" s="317"/>
      <c r="L1279" s="594"/>
      <c r="M1279" s="327"/>
      <c r="N1279" s="408">
        <f>I1279</f>
        <v>0</v>
      </c>
      <c r="O1279" s="595">
        <f t="shared" si="285"/>
        <v>0</v>
      </c>
      <c r="P1279" s="317"/>
      <c r="Q1279" s="409"/>
      <c r="R1279" s="414"/>
      <c r="S1279" s="414"/>
      <c r="T1279" s="414"/>
      <c r="U1279" s="414"/>
      <c r="V1279" s="414"/>
      <c r="W1279" s="596"/>
      <c r="X1279" s="406">
        <f t="shared" si="284"/>
        <v>0</v>
      </c>
    </row>
    <row r="1280" spans="1:24" ht="18.75" thickBot="1">
      <c r="A1280" s="336">
        <v>75</v>
      </c>
      <c r="B1280" s="173">
        <v>500</v>
      </c>
      <c r="C1280" s="1058" t="s">
        <v>793</v>
      </c>
      <c r="D1280" s="1058"/>
      <c r="E1280" s="645">
        <f>SUM(E1281:E1285)</f>
        <v>690</v>
      </c>
      <c r="F1280" s="410">
        <f>SUM(F1281:F1285)</f>
        <v>35</v>
      </c>
      <c r="G1280" s="325">
        <f>SUM(G1281:G1285)</f>
        <v>0</v>
      </c>
      <c r="H1280" s="325">
        <f>SUM(H1281:H1285)</f>
        <v>0</v>
      </c>
      <c r="I1280" s="325">
        <f>SUM(I1281:I1285)</f>
        <v>35</v>
      </c>
      <c r="J1280" s="316">
        <f t="shared" si="283"/>
        <v>1</v>
      </c>
      <c r="K1280" s="317"/>
      <c r="L1280" s="411">
        <f>SUM(L1281:L1285)</f>
        <v>0</v>
      </c>
      <c r="M1280" s="412">
        <f>SUM(M1281:M1285)</f>
        <v>0</v>
      </c>
      <c r="N1280" s="597">
        <f>SUM(N1281:N1285)</f>
        <v>35</v>
      </c>
      <c r="O1280" s="598">
        <f>SUM(O1281:O1285)</f>
        <v>-35</v>
      </c>
      <c r="P1280" s="317"/>
      <c r="Q1280" s="413"/>
      <c r="R1280" s="428"/>
      <c r="S1280" s="414"/>
      <c r="T1280" s="428"/>
      <c r="U1280" s="428"/>
      <c r="V1280" s="428"/>
      <c r="W1280" s="599"/>
      <c r="X1280" s="406">
        <f t="shared" si="284"/>
        <v>0</v>
      </c>
    </row>
    <row r="1281" spans="1:24" ht="32.25" thickBot="1">
      <c r="A1281" s="336">
        <v>80</v>
      </c>
      <c r="B1281" s="177"/>
      <c r="C1281" s="206">
        <v>551</v>
      </c>
      <c r="D1281" s="639" t="s">
        <v>794</v>
      </c>
      <c r="E1281" s="625">
        <v>443</v>
      </c>
      <c r="F1281" s="627">
        <v>22</v>
      </c>
      <c r="G1281" s="318">
        <v>0</v>
      </c>
      <c r="H1281" s="318">
        <v>0</v>
      </c>
      <c r="I1281" s="856">
        <f aca="true" t="shared" si="286" ref="I1281:I1311">F1281+G1281+H1281</f>
        <v>22</v>
      </c>
      <c r="J1281" s="316">
        <f t="shared" si="283"/>
        <v>1</v>
      </c>
      <c r="K1281" s="317"/>
      <c r="L1281" s="594"/>
      <c r="M1281" s="327"/>
      <c r="N1281" s="408">
        <f aca="true" t="shared" si="287" ref="N1281:N1286">I1281</f>
        <v>22</v>
      </c>
      <c r="O1281" s="595">
        <f t="shared" si="285"/>
        <v>-22</v>
      </c>
      <c r="P1281" s="317"/>
      <c r="Q1281" s="409"/>
      <c r="R1281" s="414"/>
      <c r="S1281" s="414"/>
      <c r="T1281" s="414"/>
      <c r="U1281" s="414"/>
      <c r="V1281" s="414"/>
      <c r="W1281" s="596"/>
      <c r="X1281" s="406">
        <f t="shared" si="284"/>
        <v>0</v>
      </c>
    </row>
    <row r="1282" spans="1:24" ht="32.25" thickBot="1">
      <c r="A1282" s="336">
        <v>85</v>
      </c>
      <c r="B1282" s="177"/>
      <c r="C1282" s="207">
        <f>C1281+1</f>
        <v>552</v>
      </c>
      <c r="D1282" s="640" t="s">
        <v>795</v>
      </c>
      <c r="E1282" s="625"/>
      <c r="F1282" s="627"/>
      <c r="G1282" s="318"/>
      <c r="H1282" s="318"/>
      <c r="I1282" s="856">
        <f t="shared" si="286"/>
        <v>0</v>
      </c>
      <c r="J1282" s="316">
        <f t="shared" si="283"/>
      </c>
      <c r="K1282" s="317"/>
      <c r="L1282" s="594"/>
      <c r="M1282" s="327"/>
      <c r="N1282" s="408">
        <f t="shared" si="287"/>
        <v>0</v>
      </c>
      <c r="O1282" s="595">
        <f t="shared" si="285"/>
        <v>0</v>
      </c>
      <c r="P1282" s="317"/>
      <c r="Q1282" s="409"/>
      <c r="R1282" s="414"/>
      <c r="S1282" s="414"/>
      <c r="T1282" s="414"/>
      <c r="U1282" s="414"/>
      <c r="V1282" s="414"/>
      <c r="W1282" s="596"/>
      <c r="X1282" s="406">
        <f t="shared" si="284"/>
        <v>0</v>
      </c>
    </row>
    <row r="1283" spans="1:24" ht="18.75" thickBot="1">
      <c r="A1283" s="336">
        <v>90</v>
      </c>
      <c r="B1283" s="177"/>
      <c r="C1283" s="207">
        <v>560</v>
      </c>
      <c r="D1283" s="641" t="s">
        <v>796</v>
      </c>
      <c r="E1283" s="625">
        <v>190</v>
      </c>
      <c r="F1283" s="627">
        <v>9</v>
      </c>
      <c r="G1283" s="318">
        <v>0</v>
      </c>
      <c r="H1283" s="318">
        <v>0</v>
      </c>
      <c r="I1283" s="856">
        <f t="shared" si="286"/>
        <v>9</v>
      </c>
      <c r="J1283" s="316">
        <f t="shared" si="283"/>
        <v>1</v>
      </c>
      <c r="K1283" s="317"/>
      <c r="L1283" s="594"/>
      <c r="M1283" s="327"/>
      <c r="N1283" s="408">
        <f t="shared" si="287"/>
        <v>9</v>
      </c>
      <c r="O1283" s="595">
        <f t="shared" si="285"/>
        <v>-9</v>
      </c>
      <c r="P1283" s="317"/>
      <c r="Q1283" s="409"/>
      <c r="R1283" s="414"/>
      <c r="S1283" s="414"/>
      <c r="T1283" s="414"/>
      <c r="U1283" s="414"/>
      <c r="V1283" s="414"/>
      <c r="W1283" s="596"/>
      <c r="X1283" s="406">
        <f t="shared" si="284"/>
        <v>0</v>
      </c>
    </row>
    <row r="1284" spans="1:24" ht="32.25" thickBot="1">
      <c r="A1284" s="335">
        <v>115</v>
      </c>
      <c r="B1284" s="177"/>
      <c r="C1284" s="207">
        <v>580</v>
      </c>
      <c r="D1284" s="640" t="s">
        <v>797</v>
      </c>
      <c r="E1284" s="625">
        <v>57</v>
      </c>
      <c r="F1284" s="627">
        <v>4</v>
      </c>
      <c r="G1284" s="318">
        <v>0</v>
      </c>
      <c r="H1284" s="318">
        <v>0</v>
      </c>
      <c r="I1284" s="856">
        <f t="shared" si="286"/>
        <v>4</v>
      </c>
      <c r="J1284" s="316">
        <f t="shared" si="283"/>
        <v>1</v>
      </c>
      <c r="K1284" s="317"/>
      <c r="L1284" s="594"/>
      <c r="M1284" s="327"/>
      <c r="N1284" s="408">
        <f t="shared" si="287"/>
        <v>4</v>
      </c>
      <c r="O1284" s="595">
        <f t="shared" si="285"/>
        <v>-4</v>
      </c>
      <c r="P1284" s="317"/>
      <c r="Q1284" s="409"/>
      <c r="R1284" s="414"/>
      <c r="S1284" s="414"/>
      <c r="T1284" s="414"/>
      <c r="U1284" s="414"/>
      <c r="V1284" s="414"/>
      <c r="W1284" s="596"/>
      <c r="X1284" s="406">
        <f t="shared" si="284"/>
        <v>0</v>
      </c>
    </row>
    <row r="1285" spans="1:24" ht="32.25" thickBot="1">
      <c r="A1285" s="335">
        <v>125</v>
      </c>
      <c r="B1285" s="177"/>
      <c r="C1285" s="208">
        <v>590</v>
      </c>
      <c r="D1285" s="642" t="s">
        <v>798</v>
      </c>
      <c r="E1285" s="625"/>
      <c r="F1285" s="627"/>
      <c r="G1285" s="318"/>
      <c r="H1285" s="318"/>
      <c r="I1285" s="856">
        <f t="shared" si="286"/>
        <v>0</v>
      </c>
      <c r="J1285" s="316">
        <f t="shared" si="283"/>
      </c>
      <c r="K1285" s="317"/>
      <c r="L1285" s="594"/>
      <c r="M1285" s="327"/>
      <c r="N1285" s="408">
        <f t="shared" si="287"/>
        <v>0</v>
      </c>
      <c r="O1285" s="595">
        <f t="shared" si="285"/>
        <v>0</v>
      </c>
      <c r="P1285" s="317"/>
      <c r="Q1285" s="409"/>
      <c r="R1285" s="414"/>
      <c r="S1285" s="414"/>
      <c r="T1285" s="414"/>
      <c r="U1285" s="414"/>
      <c r="V1285" s="414"/>
      <c r="W1285" s="596"/>
      <c r="X1285" s="406">
        <f t="shared" si="284"/>
        <v>0</v>
      </c>
    </row>
    <row r="1286" spans="1:24" ht="18.75" thickBot="1">
      <c r="A1286" s="336">
        <v>130</v>
      </c>
      <c r="B1286" s="173">
        <v>800</v>
      </c>
      <c r="C1286" s="1058" t="s">
        <v>204</v>
      </c>
      <c r="D1286" s="1058"/>
      <c r="E1286" s="628"/>
      <c r="F1286" s="631"/>
      <c r="G1286" s="331"/>
      <c r="H1286" s="331"/>
      <c r="I1286" s="856">
        <f t="shared" si="286"/>
        <v>0</v>
      </c>
      <c r="J1286" s="316">
        <f t="shared" si="283"/>
      </c>
      <c r="K1286" s="317"/>
      <c r="L1286" s="601"/>
      <c r="M1286" s="329"/>
      <c r="N1286" s="408">
        <f t="shared" si="287"/>
        <v>0</v>
      </c>
      <c r="O1286" s="595">
        <f t="shared" si="285"/>
        <v>0</v>
      </c>
      <c r="P1286" s="317"/>
      <c r="Q1286" s="413"/>
      <c r="R1286" s="428"/>
      <c r="S1286" s="414"/>
      <c r="T1286" s="414"/>
      <c r="U1286" s="428"/>
      <c r="V1286" s="414"/>
      <c r="W1286" s="596"/>
      <c r="X1286" s="406">
        <f t="shared" si="284"/>
        <v>0</v>
      </c>
    </row>
    <row r="1287" spans="1:24" ht="18.75" thickBot="1">
      <c r="A1287" s="336">
        <v>135</v>
      </c>
      <c r="B1287" s="173">
        <v>1000</v>
      </c>
      <c r="C1287" s="1059" t="s">
        <v>800</v>
      </c>
      <c r="D1287" s="1059"/>
      <c r="E1287" s="645">
        <f>SUM(E1288:E1305)</f>
        <v>60185</v>
      </c>
      <c r="F1287" s="410">
        <f>SUM(F1288:F1305)</f>
        <v>282</v>
      </c>
      <c r="G1287" s="325">
        <f>SUM(G1288:G1305)</f>
        <v>0</v>
      </c>
      <c r="H1287" s="325">
        <f>SUM(H1288:H1305)</f>
        <v>0</v>
      </c>
      <c r="I1287" s="856">
        <f t="shared" si="286"/>
        <v>282</v>
      </c>
      <c r="J1287" s="316">
        <f t="shared" si="283"/>
        <v>1</v>
      </c>
      <c r="K1287" s="317"/>
      <c r="L1287" s="411">
        <f>SUM(L1288:L1305)</f>
        <v>0</v>
      </c>
      <c r="M1287" s="412">
        <f>SUM(M1288:M1305)</f>
        <v>0</v>
      </c>
      <c r="N1287" s="597">
        <f>SUM(N1288:N1305)</f>
        <v>282</v>
      </c>
      <c r="O1287" s="598">
        <f>SUM(O1288:O1305)</f>
        <v>-282</v>
      </c>
      <c r="P1287" s="317"/>
      <c r="Q1287" s="411">
        <f aca="true" t="shared" si="288" ref="Q1287:W1287">SUM(Q1288:Q1305)</f>
        <v>0</v>
      </c>
      <c r="R1287" s="412">
        <f t="shared" si="288"/>
        <v>0</v>
      </c>
      <c r="S1287" s="412">
        <f t="shared" si="288"/>
        <v>282</v>
      </c>
      <c r="T1287" s="412">
        <f t="shared" si="288"/>
        <v>-282</v>
      </c>
      <c r="U1287" s="412">
        <f t="shared" si="288"/>
        <v>0</v>
      </c>
      <c r="V1287" s="412">
        <f t="shared" si="288"/>
        <v>0</v>
      </c>
      <c r="W1287" s="598">
        <f t="shared" si="288"/>
        <v>0</v>
      </c>
      <c r="X1287" s="406">
        <f t="shared" si="284"/>
        <v>-282</v>
      </c>
    </row>
    <row r="1288" spans="1:24" ht="36" customHeight="1" thickBot="1">
      <c r="A1288" s="336">
        <v>140</v>
      </c>
      <c r="B1288" s="169"/>
      <c r="C1288" s="180">
        <v>1011</v>
      </c>
      <c r="D1288" s="209" t="s">
        <v>801</v>
      </c>
      <c r="E1288" s="625"/>
      <c r="F1288" s="627"/>
      <c r="G1288" s="318"/>
      <c r="H1288" s="318"/>
      <c r="I1288" s="856">
        <f t="shared" si="286"/>
        <v>0</v>
      </c>
      <c r="J1288" s="316">
        <f t="shared" si="283"/>
      </c>
      <c r="K1288" s="317"/>
      <c r="L1288" s="594"/>
      <c r="M1288" s="327"/>
      <c r="N1288" s="408">
        <f aca="true" t="shared" si="289" ref="N1288:N1305">I1288</f>
        <v>0</v>
      </c>
      <c r="O1288" s="595">
        <f t="shared" si="285"/>
        <v>0</v>
      </c>
      <c r="P1288" s="317"/>
      <c r="Q1288" s="594"/>
      <c r="R1288" s="327"/>
      <c r="S1288" s="602">
        <f aca="true" t="shared" si="290" ref="S1288:S1295">+IF(+(L1288+M1288)&gt;=I1288,+M1288,+(+I1288-L1288))</f>
        <v>0</v>
      </c>
      <c r="T1288" s="408">
        <f>Q1288+R1288-S1288</f>
        <v>0</v>
      </c>
      <c r="U1288" s="327"/>
      <c r="V1288" s="327"/>
      <c r="W1288" s="328"/>
      <c r="X1288" s="406">
        <f t="shared" si="284"/>
        <v>0</v>
      </c>
    </row>
    <row r="1289" spans="1:24" ht="18.75" thickBot="1">
      <c r="A1289" s="336">
        <v>145</v>
      </c>
      <c r="B1289" s="169"/>
      <c r="C1289" s="170">
        <v>1012</v>
      </c>
      <c r="D1289" s="181" t="s">
        <v>802</v>
      </c>
      <c r="E1289" s="625"/>
      <c r="F1289" s="627"/>
      <c r="G1289" s="318"/>
      <c r="H1289" s="318"/>
      <c r="I1289" s="856">
        <f t="shared" si="286"/>
        <v>0</v>
      </c>
      <c r="J1289" s="316">
        <f t="shared" si="283"/>
      </c>
      <c r="K1289" s="317"/>
      <c r="L1289" s="594"/>
      <c r="M1289" s="327"/>
      <c r="N1289" s="408">
        <f t="shared" si="289"/>
        <v>0</v>
      </c>
      <c r="O1289" s="595">
        <f t="shared" si="285"/>
        <v>0</v>
      </c>
      <c r="P1289" s="317"/>
      <c r="Q1289" s="594"/>
      <c r="R1289" s="327"/>
      <c r="S1289" s="602">
        <f t="shared" si="290"/>
        <v>0</v>
      </c>
      <c r="T1289" s="408">
        <f aca="true" t="shared" si="291" ref="T1289:T1295">Q1289+R1289-S1289</f>
        <v>0</v>
      </c>
      <c r="U1289" s="327"/>
      <c r="V1289" s="327"/>
      <c r="W1289" s="328"/>
      <c r="X1289" s="406">
        <f t="shared" si="284"/>
        <v>0</v>
      </c>
    </row>
    <row r="1290" spans="1:24" ht="18.75" thickBot="1">
      <c r="A1290" s="336">
        <v>150</v>
      </c>
      <c r="B1290" s="169"/>
      <c r="C1290" s="170">
        <v>1013</v>
      </c>
      <c r="D1290" s="181" t="s">
        <v>803</v>
      </c>
      <c r="E1290" s="625"/>
      <c r="F1290" s="627"/>
      <c r="G1290" s="318"/>
      <c r="H1290" s="318"/>
      <c r="I1290" s="856">
        <f t="shared" si="286"/>
        <v>0</v>
      </c>
      <c r="J1290" s="316">
        <f t="shared" si="283"/>
      </c>
      <c r="K1290" s="317"/>
      <c r="L1290" s="594"/>
      <c r="M1290" s="327"/>
      <c r="N1290" s="408">
        <f t="shared" si="289"/>
        <v>0</v>
      </c>
      <c r="O1290" s="595">
        <f t="shared" si="285"/>
        <v>0</v>
      </c>
      <c r="P1290" s="317"/>
      <c r="Q1290" s="594"/>
      <c r="R1290" s="327"/>
      <c r="S1290" s="602">
        <f t="shared" si="290"/>
        <v>0</v>
      </c>
      <c r="T1290" s="408">
        <f t="shared" si="291"/>
        <v>0</v>
      </c>
      <c r="U1290" s="327"/>
      <c r="V1290" s="327"/>
      <c r="W1290" s="328"/>
      <c r="X1290" s="406">
        <f t="shared" si="284"/>
        <v>0</v>
      </c>
    </row>
    <row r="1291" spans="1:24" ht="18.75" thickBot="1">
      <c r="A1291" s="336">
        <v>155</v>
      </c>
      <c r="B1291" s="169"/>
      <c r="C1291" s="170">
        <v>1014</v>
      </c>
      <c r="D1291" s="181" t="s">
        <v>804</v>
      </c>
      <c r="E1291" s="625"/>
      <c r="F1291" s="627"/>
      <c r="G1291" s="318"/>
      <c r="H1291" s="318"/>
      <c r="I1291" s="856">
        <f t="shared" si="286"/>
        <v>0</v>
      </c>
      <c r="J1291" s="316">
        <f t="shared" si="283"/>
      </c>
      <c r="K1291" s="317"/>
      <c r="L1291" s="594"/>
      <c r="M1291" s="327"/>
      <c r="N1291" s="408">
        <f t="shared" si="289"/>
        <v>0</v>
      </c>
      <c r="O1291" s="595">
        <f t="shared" si="285"/>
        <v>0</v>
      </c>
      <c r="P1291" s="317"/>
      <c r="Q1291" s="594"/>
      <c r="R1291" s="327"/>
      <c r="S1291" s="602">
        <f t="shared" si="290"/>
        <v>0</v>
      </c>
      <c r="T1291" s="408">
        <f t="shared" si="291"/>
        <v>0</v>
      </c>
      <c r="U1291" s="327"/>
      <c r="V1291" s="327"/>
      <c r="W1291" s="328"/>
      <c r="X1291" s="406">
        <f t="shared" si="284"/>
        <v>0</v>
      </c>
    </row>
    <row r="1292" spans="1:24" ht="18.75" thickBot="1">
      <c r="A1292" s="336">
        <v>160</v>
      </c>
      <c r="B1292" s="169"/>
      <c r="C1292" s="170">
        <v>1015</v>
      </c>
      <c r="D1292" s="181" t="s">
        <v>805</v>
      </c>
      <c r="E1292" s="625">
        <v>375</v>
      </c>
      <c r="F1292" s="627">
        <v>282</v>
      </c>
      <c r="G1292" s="318">
        <v>0</v>
      </c>
      <c r="H1292" s="318">
        <v>0</v>
      </c>
      <c r="I1292" s="856">
        <f t="shared" si="286"/>
        <v>282</v>
      </c>
      <c r="J1292" s="316">
        <f t="shared" si="283"/>
        <v>1</v>
      </c>
      <c r="K1292" s="317"/>
      <c r="L1292" s="594"/>
      <c r="M1292" s="327"/>
      <c r="N1292" s="408">
        <f t="shared" si="289"/>
        <v>282</v>
      </c>
      <c r="O1292" s="595">
        <f t="shared" si="285"/>
        <v>-282</v>
      </c>
      <c r="P1292" s="317"/>
      <c r="Q1292" s="594"/>
      <c r="R1292" s="327"/>
      <c r="S1292" s="602">
        <f t="shared" si="290"/>
        <v>282</v>
      </c>
      <c r="T1292" s="408">
        <f t="shared" si="291"/>
        <v>-282</v>
      </c>
      <c r="U1292" s="327"/>
      <c r="V1292" s="327"/>
      <c r="W1292" s="328"/>
      <c r="X1292" s="406">
        <f t="shared" si="284"/>
        <v>-282</v>
      </c>
    </row>
    <row r="1293" spans="1:24" ht="18.75" thickBot="1">
      <c r="A1293" s="336">
        <v>165</v>
      </c>
      <c r="B1293" s="169"/>
      <c r="C1293" s="170">
        <v>1016</v>
      </c>
      <c r="D1293" s="181" t="s">
        <v>806</v>
      </c>
      <c r="E1293" s="625"/>
      <c r="F1293" s="627"/>
      <c r="G1293" s="318"/>
      <c r="H1293" s="318"/>
      <c r="I1293" s="856">
        <f t="shared" si="286"/>
        <v>0</v>
      </c>
      <c r="J1293" s="316">
        <f t="shared" si="283"/>
      </c>
      <c r="K1293" s="317"/>
      <c r="L1293" s="594"/>
      <c r="M1293" s="327"/>
      <c r="N1293" s="408">
        <f t="shared" si="289"/>
        <v>0</v>
      </c>
      <c r="O1293" s="595">
        <f t="shared" si="285"/>
        <v>0</v>
      </c>
      <c r="P1293" s="317"/>
      <c r="Q1293" s="594"/>
      <c r="R1293" s="327"/>
      <c r="S1293" s="602">
        <f t="shared" si="290"/>
        <v>0</v>
      </c>
      <c r="T1293" s="408">
        <f t="shared" si="291"/>
        <v>0</v>
      </c>
      <c r="U1293" s="327"/>
      <c r="V1293" s="327"/>
      <c r="W1293" s="328"/>
      <c r="X1293" s="406">
        <f t="shared" si="284"/>
        <v>0</v>
      </c>
    </row>
    <row r="1294" spans="1:24" ht="18.75" thickBot="1">
      <c r="A1294" s="336">
        <v>170</v>
      </c>
      <c r="B1294" s="174"/>
      <c r="C1294" s="210">
        <v>1020</v>
      </c>
      <c r="D1294" s="211" t="s">
        <v>807</v>
      </c>
      <c r="E1294" s="625">
        <v>59810</v>
      </c>
      <c r="F1294" s="627">
        <v>0</v>
      </c>
      <c r="G1294" s="318">
        <v>0</v>
      </c>
      <c r="H1294" s="318">
        <v>0</v>
      </c>
      <c r="I1294" s="856">
        <f t="shared" si="286"/>
        <v>0</v>
      </c>
      <c r="J1294" s="316">
        <f t="shared" si="283"/>
        <v>1</v>
      </c>
      <c r="K1294" s="317"/>
      <c r="L1294" s="594"/>
      <c r="M1294" s="327"/>
      <c r="N1294" s="408">
        <f t="shared" si="289"/>
        <v>0</v>
      </c>
      <c r="O1294" s="595">
        <f t="shared" si="285"/>
        <v>0</v>
      </c>
      <c r="P1294" s="317"/>
      <c r="Q1294" s="594"/>
      <c r="R1294" s="327"/>
      <c r="S1294" s="602">
        <f t="shared" si="290"/>
        <v>0</v>
      </c>
      <c r="T1294" s="408">
        <f t="shared" si="291"/>
        <v>0</v>
      </c>
      <c r="U1294" s="327"/>
      <c r="V1294" s="327"/>
      <c r="W1294" s="328"/>
      <c r="X1294" s="406">
        <f t="shared" si="284"/>
        <v>0</v>
      </c>
    </row>
    <row r="1295" spans="1:24" ht="18.75" thickBot="1">
      <c r="A1295" s="336">
        <v>175</v>
      </c>
      <c r="B1295" s="169"/>
      <c r="C1295" s="170">
        <v>1030</v>
      </c>
      <c r="D1295" s="181" t="s">
        <v>808</v>
      </c>
      <c r="E1295" s="625"/>
      <c r="F1295" s="627"/>
      <c r="G1295" s="318"/>
      <c r="H1295" s="318"/>
      <c r="I1295" s="856">
        <f t="shared" si="286"/>
        <v>0</v>
      </c>
      <c r="J1295" s="316">
        <f t="shared" si="283"/>
      </c>
      <c r="K1295" s="317"/>
      <c r="L1295" s="594"/>
      <c r="M1295" s="327"/>
      <c r="N1295" s="408">
        <f t="shared" si="289"/>
        <v>0</v>
      </c>
      <c r="O1295" s="595">
        <f t="shared" si="285"/>
        <v>0</v>
      </c>
      <c r="P1295" s="317"/>
      <c r="Q1295" s="594"/>
      <c r="R1295" s="327"/>
      <c r="S1295" s="602">
        <f t="shared" si="290"/>
        <v>0</v>
      </c>
      <c r="T1295" s="408">
        <f t="shared" si="291"/>
        <v>0</v>
      </c>
      <c r="U1295" s="327"/>
      <c r="V1295" s="327"/>
      <c r="W1295" s="328"/>
      <c r="X1295" s="406">
        <f t="shared" si="284"/>
        <v>0</v>
      </c>
    </row>
    <row r="1296" spans="1:24" ht="30.75" thickBot="1">
      <c r="A1296" s="336">
        <v>180</v>
      </c>
      <c r="B1296" s="169"/>
      <c r="C1296" s="212">
        <v>1040</v>
      </c>
      <c r="D1296" s="213" t="s">
        <v>809</v>
      </c>
      <c r="E1296" s="625"/>
      <c r="F1296" s="627"/>
      <c r="G1296" s="318"/>
      <c r="H1296" s="318"/>
      <c r="I1296" s="856">
        <f t="shared" si="286"/>
        <v>0</v>
      </c>
      <c r="J1296" s="316">
        <f t="shared" si="283"/>
      </c>
      <c r="K1296" s="317"/>
      <c r="L1296" s="594"/>
      <c r="M1296" s="327"/>
      <c r="N1296" s="408">
        <f t="shared" si="289"/>
        <v>0</v>
      </c>
      <c r="O1296" s="595">
        <f t="shared" si="285"/>
        <v>0</v>
      </c>
      <c r="P1296" s="317"/>
      <c r="Q1296" s="409"/>
      <c r="R1296" s="414"/>
      <c r="S1296" s="414"/>
      <c r="T1296" s="414"/>
      <c r="U1296" s="414"/>
      <c r="V1296" s="414"/>
      <c r="W1296" s="596"/>
      <c r="X1296" s="406">
        <f t="shared" si="284"/>
        <v>0</v>
      </c>
    </row>
    <row r="1297" spans="1:24" ht="18.75" thickBot="1">
      <c r="A1297" s="336">
        <v>185</v>
      </c>
      <c r="B1297" s="169"/>
      <c r="C1297" s="210">
        <v>1051</v>
      </c>
      <c r="D1297" s="214" t="s">
        <v>810</v>
      </c>
      <c r="E1297" s="625"/>
      <c r="F1297" s="627"/>
      <c r="G1297" s="318"/>
      <c r="H1297" s="318"/>
      <c r="I1297" s="856">
        <f t="shared" si="286"/>
        <v>0</v>
      </c>
      <c r="J1297" s="316">
        <f t="shared" si="283"/>
      </c>
      <c r="K1297" s="317"/>
      <c r="L1297" s="594"/>
      <c r="M1297" s="327"/>
      <c r="N1297" s="408">
        <f t="shared" si="289"/>
        <v>0</v>
      </c>
      <c r="O1297" s="595">
        <f t="shared" si="285"/>
        <v>0</v>
      </c>
      <c r="P1297" s="317"/>
      <c r="Q1297" s="409"/>
      <c r="R1297" s="414"/>
      <c r="S1297" s="414"/>
      <c r="T1297" s="414"/>
      <c r="U1297" s="414"/>
      <c r="V1297" s="414"/>
      <c r="W1297" s="596"/>
      <c r="X1297" s="406">
        <f t="shared" si="284"/>
        <v>0</v>
      </c>
    </row>
    <row r="1298" spans="1:24" ht="18.75" thickBot="1">
      <c r="A1298" s="336">
        <v>190</v>
      </c>
      <c r="B1298" s="169"/>
      <c r="C1298" s="170">
        <v>1052</v>
      </c>
      <c r="D1298" s="181" t="s">
        <v>811</v>
      </c>
      <c r="E1298" s="625"/>
      <c r="F1298" s="627"/>
      <c r="G1298" s="318"/>
      <c r="H1298" s="318"/>
      <c r="I1298" s="856">
        <f t="shared" si="286"/>
        <v>0</v>
      </c>
      <c r="J1298" s="316">
        <f t="shared" si="283"/>
      </c>
      <c r="K1298" s="317"/>
      <c r="L1298" s="594"/>
      <c r="M1298" s="327"/>
      <c r="N1298" s="408">
        <f t="shared" si="289"/>
        <v>0</v>
      </c>
      <c r="O1298" s="595">
        <f t="shared" si="285"/>
        <v>0</v>
      </c>
      <c r="P1298" s="317"/>
      <c r="Q1298" s="409"/>
      <c r="R1298" s="414"/>
      <c r="S1298" s="414"/>
      <c r="T1298" s="414"/>
      <c r="U1298" s="414"/>
      <c r="V1298" s="414"/>
      <c r="W1298" s="596"/>
      <c r="X1298" s="406">
        <f t="shared" si="284"/>
        <v>0</v>
      </c>
    </row>
    <row r="1299" spans="1:24" ht="32.25" thickBot="1">
      <c r="A1299" s="336">
        <v>195</v>
      </c>
      <c r="B1299" s="169"/>
      <c r="C1299" s="215">
        <v>1053</v>
      </c>
      <c r="D1299" s="216" t="s">
        <v>812</v>
      </c>
      <c r="E1299" s="625"/>
      <c r="F1299" s="627"/>
      <c r="G1299" s="318"/>
      <c r="H1299" s="318"/>
      <c r="I1299" s="856">
        <f t="shared" si="286"/>
        <v>0</v>
      </c>
      <c r="J1299" s="316">
        <f t="shared" si="283"/>
      </c>
      <c r="K1299" s="317"/>
      <c r="L1299" s="594"/>
      <c r="M1299" s="327"/>
      <c r="N1299" s="408">
        <f t="shared" si="289"/>
        <v>0</v>
      </c>
      <c r="O1299" s="595">
        <f t="shared" si="285"/>
        <v>0</v>
      </c>
      <c r="P1299" s="317"/>
      <c r="Q1299" s="409"/>
      <c r="R1299" s="414"/>
      <c r="S1299" s="414"/>
      <c r="T1299" s="414"/>
      <c r="U1299" s="414"/>
      <c r="V1299" s="414"/>
      <c r="W1299" s="596"/>
      <c r="X1299" s="406">
        <f t="shared" si="284"/>
        <v>0</v>
      </c>
    </row>
    <row r="1300" spans="1:24" ht="18.75" thickBot="1">
      <c r="A1300" s="336">
        <v>200</v>
      </c>
      <c r="B1300" s="169"/>
      <c r="C1300" s="170">
        <v>1062</v>
      </c>
      <c r="D1300" s="172" t="s">
        <v>813</v>
      </c>
      <c r="E1300" s="625"/>
      <c r="F1300" s="627"/>
      <c r="G1300" s="318"/>
      <c r="H1300" s="318"/>
      <c r="I1300" s="856">
        <f t="shared" si="286"/>
        <v>0</v>
      </c>
      <c r="J1300" s="316">
        <f t="shared" si="283"/>
      </c>
      <c r="K1300" s="317"/>
      <c r="L1300" s="594"/>
      <c r="M1300" s="327"/>
      <c r="N1300" s="408">
        <f t="shared" si="289"/>
        <v>0</v>
      </c>
      <c r="O1300" s="595">
        <f t="shared" si="285"/>
        <v>0</v>
      </c>
      <c r="P1300" s="317"/>
      <c r="Q1300" s="594"/>
      <c r="R1300" s="327"/>
      <c r="S1300" s="602">
        <f>+IF(+(L1300+M1300)&gt;=I1300,+M1300,+(+I1300-L1300))</f>
        <v>0</v>
      </c>
      <c r="T1300" s="408">
        <f>Q1300+R1300-S1300</f>
        <v>0</v>
      </c>
      <c r="U1300" s="327"/>
      <c r="V1300" s="327"/>
      <c r="W1300" s="328"/>
      <c r="X1300" s="406">
        <f t="shared" si="284"/>
        <v>0</v>
      </c>
    </row>
    <row r="1301" spans="1:24" ht="18.75" thickBot="1">
      <c r="A1301" s="336">
        <v>205</v>
      </c>
      <c r="B1301" s="169"/>
      <c r="C1301" s="170">
        <v>1063</v>
      </c>
      <c r="D1301" s="172" t="s">
        <v>814</v>
      </c>
      <c r="E1301" s="625"/>
      <c r="F1301" s="627"/>
      <c r="G1301" s="318"/>
      <c r="H1301" s="318"/>
      <c r="I1301" s="856">
        <f t="shared" si="286"/>
        <v>0</v>
      </c>
      <c r="J1301" s="316">
        <f t="shared" si="283"/>
      </c>
      <c r="K1301" s="317"/>
      <c r="L1301" s="594"/>
      <c r="M1301" s="327"/>
      <c r="N1301" s="408">
        <f t="shared" si="289"/>
        <v>0</v>
      </c>
      <c r="O1301" s="595">
        <f t="shared" si="285"/>
        <v>0</v>
      </c>
      <c r="P1301" s="317"/>
      <c r="Q1301" s="409"/>
      <c r="R1301" s="414"/>
      <c r="S1301" s="414"/>
      <c r="T1301" s="414"/>
      <c r="U1301" s="414"/>
      <c r="V1301" s="414"/>
      <c r="W1301" s="596"/>
      <c r="X1301" s="406">
        <f t="shared" si="284"/>
        <v>0</v>
      </c>
    </row>
    <row r="1302" spans="1:24" ht="18.75" thickBot="1">
      <c r="A1302" s="336">
        <v>210</v>
      </c>
      <c r="B1302" s="169"/>
      <c r="C1302" s="215">
        <v>1069</v>
      </c>
      <c r="D1302" s="217" t="s">
        <v>815</v>
      </c>
      <c r="E1302" s="625"/>
      <c r="F1302" s="627"/>
      <c r="G1302" s="318"/>
      <c r="H1302" s="318"/>
      <c r="I1302" s="856">
        <f t="shared" si="286"/>
        <v>0</v>
      </c>
      <c r="J1302" s="316">
        <f t="shared" si="283"/>
      </c>
      <c r="K1302" s="317"/>
      <c r="L1302" s="594"/>
      <c r="M1302" s="327"/>
      <c r="N1302" s="408">
        <f t="shared" si="289"/>
        <v>0</v>
      </c>
      <c r="O1302" s="595">
        <f t="shared" si="285"/>
        <v>0</v>
      </c>
      <c r="P1302" s="317"/>
      <c r="Q1302" s="594"/>
      <c r="R1302" s="327"/>
      <c r="S1302" s="602">
        <f>+IF(+(L1302+M1302)&gt;=I1302,+M1302,+(+I1302-L1302))</f>
        <v>0</v>
      </c>
      <c r="T1302" s="408">
        <f>Q1302+R1302-S1302</f>
        <v>0</v>
      </c>
      <c r="U1302" s="327"/>
      <c r="V1302" s="327"/>
      <c r="W1302" s="328"/>
      <c r="X1302" s="406">
        <f t="shared" si="284"/>
        <v>0</v>
      </c>
    </row>
    <row r="1303" spans="1:24" ht="30.75" thickBot="1">
      <c r="A1303" s="336">
        <v>215</v>
      </c>
      <c r="B1303" s="174"/>
      <c r="C1303" s="170">
        <v>1091</v>
      </c>
      <c r="D1303" s="181" t="s">
        <v>816</v>
      </c>
      <c r="E1303" s="625"/>
      <c r="F1303" s="627"/>
      <c r="G1303" s="318"/>
      <c r="H1303" s="318"/>
      <c r="I1303" s="856">
        <f t="shared" si="286"/>
        <v>0</v>
      </c>
      <c r="J1303" s="316">
        <f t="shared" si="283"/>
      </c>
      <c r="K1303" s="317"/>
      <c r="L1303" s="594"/>
      <c r="M1303" s="327"/>
      <c r="N1303" s="408">
        <f t="shared" si="289"/>
        <v>0</v>
      </c>
      <c r="O1303" s="595">
        <f t="shared" si="285"/>
        <v>0</v>
      </c>
      <c r="P1303" s="317"/>
      <c r="Q1303" s="594"/>
      <c r="R1303" s="327"/>
      <c r="S1303" s="602">
        <f>+IF(+(L1303+M1303)&gt;=I1303,+M1303,+(+I1303-L1303))</f>
        <v>0</v>
      </c>
      <c r="T1303" s="408">
        <f>Q1303+R1303-S1303</f>
        <v>0</v>
      </c>
      <c r="U1303" s="327"/>
      <c r="V1303" s="327"/>
      <c r="W1303" s="328"/>
      <c r="X1303" s="406">
        <f t="shared" si="284"/>
        <v>0</v>
      </c>
    </row>
    <row r="1304" spans="1:24" ht="30.75" thickBot="1">
      <c r="A1304" s="335">
        <v>220</v>
      </c>
      <c r="B1304" s="169"/>
      <c r="C1304" s="170">
        <v>1092</v>
      </c>
      <c r="D1304" s="181" t="s">
        <v>817</v>
      </c>
      <c r="E1304" s="625"/>
      <c r="F1304" s="627"/>
      <c r="G1304" s="318"/>
      <c r="H1304" s="318"/>
      <c r="I1304" s="856">
        <f t="shared" si="286"/>
        <v>0</v>
      </c>
      <c r="J1304" s="316">
        <f t="shared" si="283"/>
      </c>
      <c r="K1304" s="317"/>
      <c r="L1304" s="594"/>
      <c r="M1304" s="327"/>
      <c r="N1304" s="408">
        <f t="shared" si="289"/>
        <v>0</v>
      </c>
      <c r="O1304" s="595">
        <f t="shared" si="285"/>
        <v>0</v>
      </c>
      <c r="P1304" s="317"/>
      <c r="Q1304" s="409"/>
      <c r="R1304" s="414"/>
      <c r="S1304" s="414"/>
      <c r="T1304" s="414"/>
      <c r="U1304" s="414"/>
      <c r="V1304" s="414"/>
      <c r="W1304" s="596"/>
      <c r="X1304" s="406">
        <f t="shared" si="284"/>
        <v>0</v>
      </c>
    </row>
    <row r="1305" spans="1:24" ht="30.75" thickBot="1">
      <c r="A1305" s="336">
        <v>225</v>
      </c>
      <c r="B1305" s="169"/>
      <c r="C1305" s="176">
        <v>1098</v>
      </c>
      <c r="D1305" s="182" t="s">
        <v>818</v>
      </c>
      <c r="E1305" s="625"/>
      <c r="F1305" s="627"/>
      <c r="G1305" s="318"/>
      <c r="H1305" s="318"/>
      <c r="I1305" s="856">
        <f t="shared" si="286"/>
        <v>0</v>
      </c>
      <c r="J1305" s="316">
        <f t="shared" si="283"/>
      </c>
      <c r="K1305" s="317"/>
      <c r="L1305" s="594"/>
      <c r="M1305" s="327"/>
      <c r="N1305" s="408">
        <f t="shared" si="289"/>
        <v>0</v>
      </c>
      <c r="O1305" s="595">
        <f t="shared" si="285"/>
        <v>0</v>
      </c>
      <c r="P1305" s="317"/>
      <c r="Q1305" s="594"/>
      <c r="R1305" s="327"/>
      <c r="S1305" s="602">
        <f>+IF(+(L1305+M1305)&gt;=I1305,+M1305,+(+I1305-L1305))</f>
        <v>0</v>
      </c>
      <c r="T1305" s="408">
        <f>Q1305+R1305-S1305</f>
        <v>0</v>
      </c>
      <c r="U1305" s="327"/>
      <c r="V1305" s="327"/>
      <c r="W1305" s="328"/>
      <c r="X1305" s="406">
        <f t="shared" si="284"/>
        <v>0</v>
      </c>
    </row>
    <row r="1306" spans="1:24" ht="18.75" thickBot="1">
      <c r="A1306" s="336">
        <v>230</v>
      </c>
      <c r="B1306" s="173">
        <v>2100</v>
      </c>
      <c r="C1306" s="1043" t="s">
        <v>267</v>
      </c>
      <c r="D1306" s="1043"/>
      <c r="E1306" s="645">
        <f>SUM(E1307:E1311)</f>
        <v>0</v>
      </c>
      <c r="F1306" s="410">
        <f>SUM(F1307:F1311)</f>
        <v>0</v>
      </c>
      <c r="G1306" s="325">
        <f>SUM(G1307:G1311)</f>
        <v>0</v>
      </c>
      <c r="H1306" s="325">
        <f>SUM(H1307:H1311)</f>
        <v>0</v>
      </c>
      <c r="I1306" s="325">
        <f>SUM(I1307:I1311)</f>
        <v>0</v>
      </c>
      <c r="J1306" s="316">
        <f t="shared" si="283"/>
      </c>
      <c r="K1306" s="317"/>
      <c r="L1306" s="411">
        <f>SUM(L1307:L1311)</f>
        <v>0</v>
      </c>
      <c r="M1306" s="412">
        <f>SUM(M1307:M1311)</f>
        <v>0</v>
      </c>
      <c r="N1306" s="597">
        <f>SUM(N1307:N1311)</f>
        <v>0</v>
      </c>
      <c r="O1306" s="598">
        <f>SUM(O1307:O1311)</f>
        <v>0</v>
      </c>
      <c r="P1306" s="317"/>
      <c r="Q1306" s="413"/>
      <c r="R1306" s="428"/>
      <c r="S1306" s="428"/>
      <c r="T1306" s="428"/>
      <c r="U1306" s="428"/>
      <c r="V1306" s="428"/>
      <c r="W1306" s="599"/>
      <c r="X1306" s="406">
        <f t="shared" si="284"/>
        <v>0</v>
      </c>
    </row>
    <row r="1307" spans="1:24" ht="18.75" thickBot="1">
      <c r="A1307" s="336">
        <v>235</v>
      </c>
      <c r="B1307" s="169"/>
      <c r="C1307" s="180">
        <v>2110</v>
      </c>
      <c r="D1307" s="183" t="s">
        <v>819</v>
      </c>
      <c r="E1307" s="625"/>
      <c r="F1307" s="627"/>
      <c r="G1307" s="318"/>
      <c r="H1307" s="318"/>
      <c r="I1307" s="856">
        <f t="shared" si="286"/>
        <v>0</v>
      </c>
      <c r="J1307" s="316">
        <f t="shared" si="283"/>
      </c>
      <c r="K1307" s="317"/>
      <c r="L1307" s="594"/>
      <c r="M1307" s="327"/>
      <c r="N1307" s="408">
        <f>I1307</f>
        <v>0</v>
      </c>
      <c r="O1307" s="595">
        <f t="shared" si="285"/>
        <v>0</v>
      </c>
      <c r="P1307" s="317"/>
      <c r="Q1307" s="409"/>
      <c r="R1307" s="414"/>
      <c r="S1307" s="414"/>
      <c r="T1307" s="414"/>
      <c r="U1307" s="414"/>
      <c r="V1307" s="414"/>
      <c r="W1307" s="596"/>
      <c r="X1307" s="406">
        <f t="shared" si="284"/>
        <v>0</v>
      </c>
    </row>
    <row r="1308" spans="1:24" ht="18.75" thickBot="1">
      <c r="A1308" s="336">
        <v>240</v>
      </c>
      <c r="B1308" s="218"/>
      <c r="C1308" s="170">
        <v>2120</v>
      </c>
      <c r="D1308" s="205" t="s">
        <v>820</v>
      </c>
      <c r="E1308" s="625"/>
      <c r="F1308" s="627"/>
      <c r="G1308" s="318"/>
      <c r="H1308" s="318"/>
      <c r="I1308" s="856">
        <f t="shared" si="286"/>
        <v>0</v>
      </c>
      <c r="J1308" s="316">
        <f t="shared" si="283"/>
      </c>
      <c r="K1308" s="317"/>
      <c r="L1308" s="594"/>
      <c r="M1308" s="327"/>
      <c r="N1308" s="408">
        <f>I1308</f>
        <v>0</v>
      </c>
      <c r="O1308" s="595">
        <f t="shared" si="285"/>
        <v>0</v>
      </c>
      <c r="P1308" s="317"/>
      <c r="Q1308" s="409"/>
      <c r="R1308" s="414"/>
      <c r="S1308" s="414"/>
      <c r="T1308" s="414"/>
      <c r="U1308" s="414"/>
      <c r="V1308" s="414"/>
      <c r="W1308" s="596"/>
      <c r="X1308" s="406">
        <f t="shared" si="284"/>
        <v>0</v>
      </c>
    </row>
    <row r="1309" spans="1:24" ht="18.75" thickBot="1">
      <c r="A1309" s="336">
        <v>245</v>
      </c>
      <c r="B1309" s="218"/>
      <c r="C1309" s="170">
        <v>2125</v>
      </c>
      <c r="D1309" s="199" t="s">
        <v>205</v>
      </c>
      <c r="E1309" s="625"/>
      <c r="F1309" s="627"/>
      <c r="G1309" s="318"/>
      <c r="H1309" s="318"/>
      <c r="I1309" s="856">
        <f t="shared" si="286"/>
        <v>0</v>
      </c>
      <c r="J1309" s="316">
        <f t="shared" si="283"/>
      </c>
      <c r="K1309" s="317"/>
      <c r="L1309" s="594"/>
      <c r="M1309" s="327"/>
      <c r="N1309" s="408">
        <f>I1309</f>
        <v>0</v>
      </c>
      <c r="O1309" s="595">
        <f t="shared" si="285"/>
        <v>0</v>
      </c>
      <c r="P1309" s="317"/>
      <c r="Q1309" s="409"/>
      <c r="R1309" s="414"/>
      <c r="S1309" s="414"/>
      <c r="T1309" s="414"/>
      <c r="U1309" s="414"/>
      <c r="V1309" s="414"/>
      <c r="W1309" s="596"/>
      <c r="X1309" s="406">
        <f t="shared" si="284"/>
        <v>0</v>
      </c>
    </row>
    <row r="1310" spans="1:24" ht="32.25" thickBot="1">
      <c r="A1310" s="335">
        <v>250</v>
      </c>
      <c r="B1310" s="177"/>
      <c r="C1310" s="176">
        <v>2140</v>
      </c>
      <c r="D1310" s="193" t="s">
        <v>822</v>
      </c>
      <c r="E1310" s="625"/>
      <c r="F1310" s="627"/>
      <c r="G1310" s="318"/>
      <c r="H1310" s="318"/>
      <c r="I1310" s="856">
        <f t="shared" si="286"/>
        <v>0</v>
      </c>
      <c r="J1310" s="316">
        <f t="shared" si="283"/>
      </c>
      <c r="K1310" s="317"/>
      <c r="L1310" s="594"/>
      <c r="M1310" s="327"/>
      <c r="N1310" s="408">
        <f>I1310</f>
        <v>0</v>
      </c>
      <c r="O1310" s="595">
        <f t="shared" si="285"/>
        <v>0</v>
      </c>
      <c r="P1310" s="317"/>
      <c r="Q1310" s="409"/>
      <c r="R1310" s="414"/>
      <c r="S1310" s="414"/>
      <c r="T1310" s="414"/>
      <c r="U1310" s="414"/>
      <c r="V1310" s="414"/>
      <c r="W1310" s="596"/>
      <c r="X1310" s="406">
        <f t="shared" si="284"/>
        <v>0</v>
      </c>
    </row>
    <row r="1311" spans="1:24" ht="32.25" thickBot="1">
      <c r="A1311" s="336">
        <v>255</v>
      </c>
      <c r="B1311" s="169"/>
      <c r="C1311" s="176">
        <v>2190</v>
      </c>
      <c r="D1311" s="193" t="s">
        <v>823</v>
      </c>
      <c r="E1311" s="625"/>
      <c r="F1311" s="627"/>
      <c r="G1311" s="318"/>
      <c r="H1311" s="318"/>
      <c r="I1311" s="856">
        <f t="shared" si="286"/>
        <v>0</v>
      </c>
      <c r="J1311" s="316">
        <f t="shared" si="283"/>
      </c>
      <c r="K1311" s="317"/>
      <c r="L1311" s="594"/>
      <c r="M1311" s="327"/>
      <c r="N1311" s="408">
        <f>I1311</f>
        <v>0</v>
      </c>
      <c r="O1311" s="595">
        <f t="shared" si="285"/>
        <v>0</v>
      </c>
      <c r="P1311" s="317"/>
      <c r="Q1311" s="409"/>
      <c r="R1311" s="414"/>
      <c r="S1311" s="414"/>
      <c r="T1311" s="414"/>
      <c r="U1311" s="414"/>
      <c r="V1311" s="414"/>
      <c r="W1311" s="596"/>
      <c r="X1311" s="406">
        <f t="shared" si="284"/>
        <v>0</v>
      </c>
    </row>
    <row r="1312" spans="1:24" ht="18.75" thickBot="1">
      <c r="A1312" s="336">
        <v>260</v>
      </c>
      <c r="B1312" s="173">
        <v>2200</v>
      </c>
      <c r="C1312" s="1043" t="s">
        <v>824</v>
      </c>
      <c r="D1312" s="1043"/>
      <c r="E1312" s="645">
        <f>SUM(E1313:E1315)</f>
        <v>0</v>
      </c>
      <c r="F1312" s="410">
        <f>SUM(F1313:F1315)</f>
        <v>0</v>
      </c>
      <c r="G1312" s="325">
        <f>SUM(G1313:G1315)</f>
        <v>0</v>
      </c>
      <c r="H1312" s="325">
        <f>SUM(H1313:H1315)</f>
        <v>0</v>
      </c>
      <c r="I1312" s="325">
        <f>SUM(I1313:I1315)</f>
        <v>0</v>
      </c>
      <c r="J1312" s="316">
        <f t="shared" si="283"/>
      </c>
      <c r="K1312" s="317"/>
      <c r="L1312" s="411">
        <f>SUM(L1313:L1315)</f>
        <v>0</v>
      </c>
      <c r="M1312" s="412">
        <f>SUM(M1313:M1315)</f>
        <v>0</v>
      </c>
      <c r="N1312" s="597">
        <f>SUM(N1313:N1315)</f>
        <v>0</v>
      </c>
      <c r="O1312" s="598">
        <f>SUM(O1313:O1315)</f>
        <v>0</v>
      </c>
      <c r="P1312" s="317"/>
      <c r="Q1312" s="413"/>
      <c r="R1312" s="428"/>
      <c r="S1312" s="428"/>
      <c r="T1312" s="428"/>
      <c r="U1312" s="428"/>
      <c r="V1312" s="428"/>
      <c r="W1312" s="599"/>
      <c r="X1312" s="406">
        <f t="shared" si="284"/>
        <v>0</v>
      </c>
    </row>
    <row r="1313" spans="1:24" ht="18.75" thickBot="1">
      <c r="A1313" s="336">
        <v>265</v>
      </c>
      <c r="B1313" s="169"/>
      <c r="C1313" s="180">
        <v>2220</v>
      </c>
      <c r="D1313" s="171" t="s">
        <v>825</v>
      </c>
      <c r="E1313" s="625"/>
      <c r="F1313" s="627"/>
      <c r="G1313" s="318"/>
      <c r="H1313" s="318"/>
      <c r="I1313" s="856">
        <f aca="true" t="shared" si="292" ref="I1313:I1319">F1313+G1313+H1313</f>
        <v>0</v>
      </c>
      <c r="J1313" s="316">
        <f t="shared" si="283"/>
      </c>
      <c r="K1313" s="317"/>
      <c r="L1313" s="409"/>
      <c r="M1313" s="414"/>
      <c r="N1313" s="414"/>
      <c r="O1313" s="596"/>
      <c r="P1313" s="317"/>
      <c r="Q1313" s="409"/>
      <c r="R1313" s="414"/>
      <c r="S1313" s="414"/>
      <c r="T1313" s="414"/>
      <c r="U1313" s="414"/>
      <c r="V1313" s="414"/>
      <c r="W1313" s="596"/>
      <c r="X1313" s="406">
        <f t="shared" si="284"/>
        <v>0</v>
      </c>
    </row>
    <row r="1314" spans="1:24" ht="18.75" thickBot="1">
      <c r="A1314" s="335">
        <v>270</v>
      </c>
      <c r="B1314" s="169"/>
      <c r="C1314" s="170">
        <v>2221</v>
      </c>
      <c r="D1314" s="172" t="s">
        <v>826</v>
      </c>
      <c r="E1314" s="625"/>
      <c r="F1314" s="627"/>
      <c r="G1314" s="318"/>
      <c r="H1314" s="318"/>
      <c r="I1314" s="856">
        <f t="shared" si="292"/>
        <v>0</v>
      </c>
      <c r="J1314" s="316">
        <f t="shared" si="283"/>
      </c>
      <c r="K1314" s="317"/>
      <c r="L1314" s="594"/>
      <c r="M1314" s="327"/>
      <c r="N1314" s="408">
        <f aca="true" t="shared" si="293" ref="N1314:N1319">I1314</f>
        <v>0</v>
      </c>
      <c r="O1314" s="595">
        <f aca="true" t="shared" si="294" ref="O1314:O1319">L1314+M1314-N1314</f>
        <v>0</v>
      </c>
      <c r="P1314" s="317"/>
      <c r="Q1314" s="409"/>
      <c r="R1314" s="414"/>
      <c r="S1314" s="414"/>
      <c r="T1314" s="414"/>
      <c r="U1314" s="414"/>
      <c r="V1314" s="414"/>
      <c r="W1314" s="596"/>
      <c r="X1314" s="406">
        <f t="shared" si="284"/>
        <v>0</v>
      </c>
    </row>
    <row r="1315" spans="1:24" ht="18.75" thickBot="1">
      <c r="A1315" s="335">
        <v>290</v>
      </c>
      <c r="B1315" s="169"/>
      <c r="C1315" s="176">
        <v>2224</v>
      </c>
      <c r="D1315" s="175" t="s">
        <v>827</v>
      </c>
      <c r="E1315" s="625"/>
      <c r="F1315" s="627"/>
      <c r="G1315" s="318"/>
      <c r="H1315" s="318"/>
      <c r="I1315" s="856">
        <f t="shared" si="292"/>
        <v>0</v>
      </c>
      <c r="J1315" s="316">
        <f t="shared" si="283"/>
      </c>
      <c r="K1315" s="317"/>
      <c r="L1315" s="594"/>
      <c r="M1315" s="327"/>
      <c r="N1315" s="408">
        <f t="shared" si="293"/>
        <v>0</v>
      </c>
      <c r="O1315" s="595">
        <f t="shared" si="294"/>
        <v>0</v>
      </c>
      <c r="P1315" s="317"/>
      <c r="Q1315" s="409"/>
      <c r="R1315" s="414"/>
      <c r="S1315" s="414"/>
      <c r="T1315" s="414"/>
      <c r="U1315" s="414"/>
      <c r="V1315" s="414"/>
      <c r="W1315" s="596"/>
      <c r="X1315" s="406">
        <f t="shared" si="284"/>
        <v>0</v>
      </c>
    </row>
    <row r="1316" spans="1:24" ht="18.75" thickBot="1">
      <c r="A1316" s="415">
        <v>320</v>
      </c>
      <c r="B1316" s="173">
        <v>2500</v>
      </c>
      <c r="C1316" s="1043" t="s">
        <v>828</v>
      </c>
      <c r="D1316" s="1043"/>
      <c r="E1316" s="628"/>
      <c r="F1316" s="631"/>
      <c r="G1316" s="331"/>
      <c r="H1316" s="331"/>
      <c r="I1316" s="856">
        <f t="shared" si="292"/>
        <v>0</v>
      </c>
      <c r="J1316" s="316">
        <f t="shared" si="283"/>
      </c>
      <c r="K1316" s="317"/>
      <c r="L1316" s="601"/>
      <c r="M1316" s="329"/>
      <c r="N1316" s="408">
        <f t="shared" si="293"/>
        <v>0</v>
      </c>
      <c r="O1316" s="595">
        <f t="shared" si="294"/>
        <v>0</v>
      </c>
      <c r="P1316" s="317"/>
      <c r="Q1316" s="413"/>
      <c r="R1316" s="428"/>
      <c r="S1316" s="414"/>
      <c r="T1316" s="414"/>
      <c r="U1316" s="428"/>
      <c r="V1316" s="414"/>
      <c r="W1316" s="596"/>
      <c r="X1316" s="406">
        <f t="shared" si="284"/>
        <v>0</v>
      </c>
    </row>
    <row r="1317" spans="1:24" ht="18.75" thickBot="1">
      <c r="A1317" s="335">
        <v>330</v>
      </c>
      <c r="B1317" s="173">
        <v>2600</v>
      </c>
      <c r="C1317" s="1049" t="s">
        <v>829</v>
      </c>
      <c r="D1317" s="1050"/>
      <c r="E1317" s="628"/>
      <c r="F1317" s="631"/>
      <c r="G1317" s="331"/>
      <c r="H1317" s="331"/>
      <c r="I1317" s="856">
        <f t="shared" si="292"/>
        <v>0</v>
      </c>
      <c r="J1317" s="316">
        <f t="shared" si="283"/>
      </c>
      <c r="K1317" s="317"/>
      <c r="L1317" s="601"/>
      <c r="M1317" s="329"/>
      <c r="N1317" s="408">
        <f t="shared" si="293"/>
        <v>0</v>
      </c>
      <c r="O1317" s="595">
        <f t="shared" si="294"/>
        <v>0</v>
      </c>
      <c r="P1317" s="317"/>
      <c r="Q1317" s="413"/>
      <c r="R1317" s="428"/>
      <c r="S1317" s="414"/>
      <c r="T1317" s="414"/>
      <c r="U1317" s="428"/>
      <c r="V1317" s="414"/>
      <c r="W1317" s="596"/>
      <c r="X1317" s="406">
        <f t="shared" si="284"/>
        <v>0</v>
      </c>
    </row>
    <row r="1318" spans="1:24" ht="18.75" thickBot="1">
      <c r="A1318" s="335">
        <v>350</v>
      </c>
      <c r="B1318" s="173">
        <v>2700</v>
      </c>
      <c r="C1318" s="1051" t="s">
        <v>830</v>
      </c>
      <c r="D1318" s="1052"/>
      <c r="E1318" s="628"/>
      <c r="F1318" s="631"/>
      <c r="G1318" s="331"/>
      <c r="H1318" s="331"/>
      <c r="I1318" s="856">
        <f t="shared" si="292"/>
        <v>0</v>
      </c>
      <c r="J1318" s="316">
        <f t="shared" si="283"/>
      </c>
      <c r="K1318" s="317"/>
      <c r="L1318" s="601"/>
      <c r="M1318" s="329"/>
      <c r="N1318" s="408">
        <f t="shared" si="293"/>
        <v>0</v>
      </c>
      <c r="O1318" s="595">
        <f t="shared" si="294"/>
        <v>0</v>
      </c>
      <c r="P1318" s="317"/>
      <c r="Q1318" s="413"/>
      <c r="R1318" s="428"/>
      <c r="S1318" s="414"/>
      <c r="T1318" s="414"/>
      <c r="U1318" s="428"/>
      <c r="V1318" s="414"/>
      <c r="W1318" s="596"/>
      <c r="X1318" s="406">
        <f t="shared" si="284"/>
        <v>0</v>
      </c>
    </row>
    <row r="1319" spans="1:24" ht="18.75" thickBot="1">
      <c r="A1319" s="336">
        <v>355</v>
      </c>
      <c r="B1319" s="173">
        <v>2800</v>
      </c>
      <c r="C1319" s="1053" t="s">
        <v>831</v>
      </c>
      <c r="D1319" s="1054"/>
      <c r="E1319" s="628"/>
      <c r="F1319" s="631"/>
      <c r="G1319" s="331"/>
      <c r="H1319" s="331"/>
      <c r="I1319" s="856">
        <f t="shared" si="292"/>
        <v>0</v>
      </c>
      <c r="J1319" s="316">
        <f t="shared" si="283"/>
      </c>
      <c r="K1319" s="317"/>
      <c r="L1319" s="601"/>
      <c r="M1319" s="329"/>
      <c r="N1319" s="408">
        <f t="shared" si="293"/>
        <v>0</v>
      </c>
      <c r="O1319" s="595">
        <f t="shared" si="294"/>
        <v>0</v>
      </c>
      <c r="P1319" s="317"/>
      <c r="Q1319" s="413"/>
      <c r="R1319" s="428"/>
      <c r="S1319" s="414"/>
      <c r="T1319" s="414"/>
      <c r="U1319" s="428"/>
      <c r="V1319" s="414"/>
      <c r="W1319" s="596"/>
      <c r="X1319" s="406">
        <f t="shared" si="284"/>
        <v>0</v>
      </c>
    </row>
    <row r="1320" spans="1:24" ht="18.75" thickBot="1">
      <c r="A1320" s="336">
        <v>375</v>
      </c>
      <c r="B1320" s="173">
        <v>2900</v>
      </c>
      <c r="C1320" s="1043" t="s">
        <v>832</v>
      </c>
      <c r="D1320" s="1043"/>
      <c r="E1320" s="645">
        <f>SUM(E1321:E1326)</f>
        <v>0</v>
      </c>
      <c r="F1320" s="410">
        <f>SUM(F1321:F1326)</f>
        <v>0</v>
      </c>
      <c r="G1320" s="325">
        <f>SUM(G1321:G1326)</f>
        <v>0</v>
      </c>
      <c r="H1320" s="325">
        <f>SUM(H1321:H1326)</f>
        <v>0</v>
      </c>
      <c r="I1320" s="325">
        <f>SUM(I1321:I1326)</f>
        <v>0</v>
      </c>
      <c r="J1320" s="316">
        <f t="shared" si="283"/>
      </c>
      <c r="K1320" s="317"/>
      <c r="L1320" s="411">
        <f>SUM(L1321:L1326)</f>
        <v>0</v>
      </c>
      <c r="M1320" s="412">
        <f>SUM(M1321:M1326)</f>
        <v>0</v>
      </c>
      <c r="N1320" s="597">
        <f>SUM(N1321:N1326)</f>
        <v>0</v>
      </c>
      <c r="O1320" s="598">
        <f>SUM(O1321:O1326)</f>
        <v>0</v>
      </c>
      <c r="P1320" s="317"/>
      <c r="Q1320" s="413"/>
      <c r="R1320" s="428"/>
      <c r="S1320" s="428"/>
      <c r="T1320" s="428"/>
      <c r="U1320" s="428"/>
      <c r="V1320" s="428"/>
      <c r="W1320" s="599"/>
      <c r="X1320" s="406">
        <f t="shared" si="284"/>
        <v>0</v>
      </c>
    </row>
    <row r="1321" spans="1:24" ht="32.25" thickBot="1">
      <c r="A1321" s="336">
        <v>380</v>
      </c>
      <c r="B1321" s="219"/>
      <c r="C1321" s="180">
        <v>2920</v>
      </c>
      <c r="D1321" s="417" t="s">
        <v>833</v>
      </c>
      <c r="E1321" s="625"/>
      <c r="F1321" s="627"/>
      <c r="G1321" s="318"/>
      <c r="H1321" s="318"/>
      <c r="I1321" s="856">
        <f aca="true" t="shared" si="295" ref="I1321:I1326">F1321+G1321+H1321</f>
        <v>0</v>
      </c>
      <c r="J1321" s="316">
        <f t="shared" si="283"/>
      </c>
      <c r="K1321" s="317"/>
      <c r="L1321" s="594"/>
      <c r="M1321" s="327"/>
      <c r="N1321" s="408">
        <f aca="true" t="shared" si="296" ref="N1321:N1326">I1321</f>
        <v>0</v>
      </c>
      <c r="O1321" s="595">
        <f aca="true" t="shared" si="297" ref="O1321:O1326">L1321+M1321-N1321</f>
        <v>0</v>
      </c>
      <c r="P1321" s="317"/>
      <c r="Q1321" s="409"/>
      <c r="R1321" s="414"/>
      <c r="S1321" s="414"/>
      <c r="T1321" s="414"/>
      <c r="U1321" s="414"/>
      <c r="V1321" s="414"/>
      <c r="W1321" s="596"/>
      <c r="X1321" s="406">
        <f t="shared" si="284"/>
        <v>0</v>
      </c>
    </row>
    <row r="1322" spans="1:24" ht="36" customHeight="1" thickBot="1">
      <c r="A1322" s="336">
        <v>385</v>
      </c>
      <c r="B1322" s="219"/>
      <c r="C1322" s="215">
        <v>2969</v>
      </c>
      <c r="D1322" s="418" t="s">
        <v>834</v>
      </c>
      <c r="E1322" s="625"/>
      <c r="F1322" s="627"/>
      <c r="G1322" s="318"/>
      <c r="H1322" s="318"/>
      <c r="I1322" s="856">
        <f t="shared" si="295"/>
        <v>0</v>
      </c>
      <c r="J1322" s="316">
        <f t="shared" si="283"/>
      </c>
      <c r="K1322" s="317"/>
      <c r="L1322" s="594"/>
      <c r="M1322" s="327"/>
      <c r="N1322" s="408">
        <f t="shared" si="296"/>
        <v>0</v>
      </c>
      <c r="O1322" s="595">
        <f t="shared" si="297"/>
        <v>0</v>
      </c>
      <c r="P1322" s="317"/>
      <c r="Q1322" s="409"/>
      <c r="R1322" s="414"/>
      <c r="S1322" s="414"/>
      <c r="T1322" s="414"/>
      <c r="U1322" s="414"/>
      <c r="V1322" s="414"/>
      <c r="W1322" s="596"/>
      <c r="X1322" s="406">
        <f t="shared" si="284"/>
        <v>0</v>
      </c>
    </row>
    <row r="1323" spans="1:24" ht="32.25" thickBot="1">
      <c r="A1323" s="336">
        <v>390</v>
      </c>
      <c r="B1323" s="219"/>
      <c r="C1323" s="215">
        <v>2970</v>
      </c>
      <c r="D1323" s="418" t="s">
        <v>835</v>
      </c>
      <c r="E1323" s="625"/>
      <c r="F1323" s="627"/>
      <c r="G1323" s="318"/>
      <c r="H1323" s="318"/>
      <c r="I1323" s="856">
        <f t="shared" si="295"/>
        <v>0</v>
      </c>
      <c r="J1323" s="316">
        <f t="shared" si="283"/>
      </c>
      <c r="K1323" s="317"/>
      <c r="L1323" s="594"/>
      <c r="M1323" s="327"/>
      <c r="N1323" s="408">
        <f t="shared" si="296"/>
        <v>0</v>
      </c>
      <c r="O1323" s="595">
        <f t="shared" si="297"/>
        <v>0</v>
      </c>
      <c r="P1323" s="317"/>
      <c r="Q1323" s="409"/>
      <c r="R1323" s="414"/>
      <c r="S1323" s="414"/>
      <c r="T1323" s="414"/>
      <c r="U1323" s="414"/>
      <c r="V1323" s="414"/>
      <c r="W1323" s="596"/>
      <c r="X1323" s="406">
        <f t="shared" si="284"/>
        <v>0</v>
      </c>
    </row>
    <row r="1324" spans="1:24" ht="32.25" thickBot="1">
      <c r="A1324" s="336">
        <v>395</v>
      </c>
      <c r="B1324" s="219"/>
      <c r="C1324" s="212">
        <v>2989</v>
      </c>
      <c r="D1324" s="419" t="s">
        <v>836</v>
      </c>
      <c r="E1324" s="625"/>
      <c r="F1324" s="627"/>
      <c r="G1324" s="318"/>
      <c r="H1324" s="318"/>
      <c r="I1324" s="856">
        <f t="shared" si="295"/>
        <v>0</v>
      </c>
      <c r="J1324" s="316">
        <f t="shared" si="283"/>
      </c>
      <c r="K1324" s="317"/>
      <c r="L1324" s="594"/>
      <c r="M1324" s="327"/>
      <c r="N1324" s="408">
        <f t="shared" si="296"/>
        <v>0</v>
      </c>
      <c r="O1324" s="595">
        <f t="shared" si="297"/>
        <v>0</v>
      </c>
      <c r="P1324" s="317"/>
      <c r="Q1324" s="409"/>
      <c r="R1324" s="414"/>
      <c r="S1324" s="414"/>
      <c r="T1324" s="414"/>
      <c r="U1324" s="414"/>
      <c r="V1324" s="414"/>
      <c r="W1324" s="596"/>
      <c r="X1324" s="406">
        <f t="shared" si="284"/>
        <v>0</v>
      </c>
    </row>
    <row r="1325" spans="1:24" ht="18.75" thickBot="1">
      <c r="A1325" s="336">
        <v>396</v>
      </c>
      <c r="B1325" s="169"/>
      <c r="C1325" s="170">
        <v>2991</v>
      </c>
      <c r="D1325" s="420" t="s">
        <v>837</v>
      </c>
      <c r="E1325" s="625"/>
      <c r="F1325" s="627"/>
      <c r="G1325" s="318"/>
      <c r="H1325" s="318"/>
      <c r="I1325" s="856">
        <f t="shared" si="295"/>
        <v>0</v>
      </c>
      <c r="J1325" s="316">
        <f t="shared" si="283"/>
      </c>
      <c r="K1325" s="317"/>
      <c r="L1325" s="594"/>
      <c r="M1325" s="327"/>
      <c r="N1325" s="408">
        <f t="shared" si="296"/>
        <v>0</v>
      </c>
      <c r="O1325" s="595">
        <f t="shared" si="297"/>
        <v>0</v>
      </c>
      <c r="P1325" s="317"/>
      <c r="Q1325" s="409"/>
      <c r="R1325" s="414"/>
      <c r="S1325" s="414"/>
      <c r="T1325" s="414"/>
      <c r="U1325" s="414"/>
      <c r="V1325" s="414"/>
      <c r="W1325" s="596"/>
      <c r="X1325" s="406">
        <f t="shared" si="284"/>
        <v>0</v>
      </c>
    </row>
    <row r="1326" spans="1:24" ht="18.75" thickBot="1">
      <c r="A1326" s="330">
        <v>397</v>
      </c>
      <c r="B1326" s="169"/>
      <c r="C1326" s="176">
        <v>2992</v>
      </c>
      <c r="D1326" s="193" t="s">
        <v>838</v>
      </c>
      <c r="E1326" s="625"/>
      <c r="F1326" s="627"/>
      <c r="G1326" s="318"/>
      <c r="H1326" s="318"/>
      <c r="I1326" s="856">
        <f t="shared" si="295"/>
        <v>0</v>
      </c>
      <c r="J1326" s="316">
        <f t="shared" si="283"/>
      </c>
      <c r="K1326" s="317"/>
      <c r="L1326" s="594"/>
      <c r="M1326" s="327"/>
      <c r="N1326" s="408">
        <f t="shared" si="296"/>
        <v>0</v>
      </c>
      <c r="O1326" s="595">
        <f t="shared" si="297"/>
        <v>0</v>
      </c>
      <c r="P1326" s="317"/>
      <c r="Q1326" s="409"/>
      <c r="R1326" s="414"/>
      <c r="S1326" s="414"/>
      <c r="T1326" s="414"/>
      <c r="U1326" s="414"/>
      <c r="V1326" s="414"/>
      <c r="W1326" s="596"/>
      <c r="X1326" s="406">
        <f t="shared" si="284"/>
        <v>0</v>
      </c>
    </row>
    <row r="1327" spans="1:24" ht="15.75">
      <c r="A1327" s="319">
        <v>398</v>
      </c>
      <c r="B1327" s="177"/>
      <c r="C1327" s="603"/>
      <c r="D1327" s="438" t="s">
        <v>206</v>
      </c>
      <c r="E1327" s="322"/>
      <c r="F1327" s="322"/>
      <c r="G1327" s="322"/>
      <c r="H1327" s="322"/>
      <c r="I1327" s="323"/>
      <c r="J1327" s="316">
        <f t="shared" si="283"/>
      </c>
      <c r="K1327" s="317"/>
      <c r="L1327" s="424"/>
      <c r="M1327" s="425"/>
      <c r="N1327" s="425"/>
      <c r="O1327" s="426"/>
      <c r="P1327" s="317"/>
      <c r="Q1327" s="424"/>
      <c r="R1327" s="425"/>
      <c r="S1327" s="425"/>
      <c r="T1327" s="425"/>
      <c r="U1327" s="425"/>
      <c r="V1327" s="425"/>
      <c r="W1327" s="426"/>
      <c r="X1327" s="426"/>
    </row>
    <row r="1328" spans="1:24" ht="18.75" thickBot="1">
      <c r="A1328" s="319">
        <v>399</v>
      </c>
      <c r="B1328" s="173">
        <v>3300</v>
      </c>
      <c r="C1328" s="1039" t="s">
        <v>840</v>
      </c>
      <c r="D1328" s="1039"/>
      <c r="E1328" s="645">
        <f>SUM(E1329:E1334)</f>
        <v>0</v>
      </c>
      <c r="F1328" s="410">
        <f>SUM(F1329:F1334)</f>
        <v>0</v>
      </c>
      <c r="G1328" s="325">
        <f>SUM(G1329:G1334)</f>
        <v>0</v>
      </c>
      <c r="H1328" s="325">
        <f>SUM(H1329:H1334)</f>
        <v>0</v>
      </c>
      <c r="I1328" s="325">
        <f>SUM(I1329:I1334)</f>
        <v>0</v>
      </c>
      <c r="J1328" s="316">
        <f t="shared" si="283"/>
      </c>
      <c r="K1328" s="317"/>
      <c r="L1328" s="413"/>
      <c r="M1328" s="428"/>
      <c r="N1328" s="428"/>
      <c r="O1328" s="599"/>
      <c r="P1328" s="317"/>
      <c r="Q1328" s="413"/>
      <c r="R1328" s="428"/>
      <c r="S1328" s="428"/>
      <c r="T1328" s="428"/>
      <c r="U1328" s="428"/>
      <c r="V1328" s="428"/>
      <c r="W1328" s="599"/>
      <c r="X1328" s="406">
        <f t="shared" si="284"/>
        <v>0</v>
      </c>
    </row>
    <row r="1329" spans="1:24" ht="18.75" thickBot="1">
      <c r="A1329" s="319">
        <v>400</v>
      </c>
      <c r="B1329" s="177"/>
      <c r="C1329" s="180">
        <v>3301</v>
      </c>
      <c r="D1329" s="646" t="s">
        <v>841</v>
      </c>
      <c r="E1329" s="625"/>
      <c r="F1329" s="627"/>
      <c r="G1329" s="318"/>
      <c r="H1329" s="318"/>
      <c r="I1329" s="856">
        <f aca="true" t="shared" si="298" ref="I1329:I1337">F1329+G1329+H1329</f>
        <v>0</v>
      </c>
      <c r="J1329" s="316">
        <f t="shared" si="283"/>
      </c>
      <c r="K1329" s="317"/>
      <c r="L1329" s="409"/>
      <c r="M1329" s="414"/>
      <c r="N1329" s="414"/>
      <c r="O1329" s="596"/>
      <c r="P1329" s="317"/>
      <c r="Q1329" s="409"/>
      <c r="R1329" s="414"/>
      <c r="S1329" s="414"/>
      <c r="T1329" s="414"/>
      <c r="U1329" s="414"/>
      <c r="V1329" s="414"/>
      <c r="W1329" s="596"/>
      <c r="X1329" s="406">
        <f t="shared" si="284"/>
        <v>0</v>
      </c>
    </row>
    <row r="1330" spans="1:24" ht="18.75" thickBot="1">
      <c r="A1330" s="319">
        <v>401</v>
      </c>
      <c r="B1330" s="177"/>
      <c r="C1330" s="215">
        <v>3302</v>
      </c>
      <c r="D1330" s="647" t="s">
        <v>207</v>
      </c>
      <c r="E1330" s="625"/>
      <c r="F1330" s="627"/>
      <c r="G1330" s="318"/>
      <c r="H1330" s="318"/>
      <c r="I1330" s="856">
        <f t="shared" si="298"/>
        <v>0</v>
      </c>
      <c r="J1330" s="316">
        <f t="shared" si="283"/>
      </c>
      <c r="K1330" s="317"/>
      <c r="L1330" s="409"/>
      <c r="M1330" s="414"/>
      <c r="N1330" s="414"/>
      <c r="O1330" s="596"/>
      <c r="P1330" s="317"/>
      <c r="Q1330" s="409"/>
      <c r="R1330" s="414"/>
      <c r="S1330" s="414"/>
      <c r="T1330" s="414"/>
      <c r="U1330" s="414"/>
      <c r="V1330" s="414"/>
      <c r="W1330" s="596"/>
      <c r="X1330" s="406">
        <f t="shared" si="284"/>
        <v>0</v>
      </c>
    </row>
    <row r="1331" spans="1:24" ht="18.75" thickBot="1">
      <c r="A1331" s="319">
        <v>402</v>
      </c>
      <c r="B1331" s="177"/>
      <c r="C1331" s="215">
        <v>3303</v>
      </c>
      <c r="D1331" s="647" t="s">
        <v>843</v>
      </c>
      <c r="E1331" s="625"/>
      <c r="F1331" s="627"/>
      <c r="G1331" s="318"/>
      <c r="H1331" s="318"/>
      <c r="I1331" s="856">
        <f t="shared" si="298"/>
        <v>0</v>
      </c>
      <c r="J1331" s="316">
        <f t="shared" si="283"/>
      </c>
      <c r="K1331" s="317"/>
      <c r="L1331" s="409"/>
      <c r="M1331" s="414"/>
      <c r="N1331" s="414"/>
      <c r="O1331" s="596"/>
      <c r="P1331" s="317"/>
      <c r="Q1331" s="409"/>
      <c r="R1331" s="414"/>
      <c r="S1331" s="414"/>
      <c r="T1331" s="414"/>
      <c r="U1331" s="414"/>
      <c r="V1331" s="414"/>
      <c r="W1331" s="596"/>
      <c r="X1331" s="406">
        <f t="shared" si="284"/>
        <v>0</v>
      </c>
    </row>
    <row r="1332" spans="1:24" ht="18.75" thickBot="1">
      <c r="A1332" s="429">
        <v>404</v>
      </c>
      <c r="B1332" s="177"/>
      <c r="C1332" s="212">
        <v>3304</v>
      </c>
      <c r="D1332" s="648" t="s">
        <v>844</v>
      </c>
      <c r="E1332" s="625"/>
      <c r="F1332" s="627"/>
      <c r="G1332" s="318"/>
      <c r="H1332" s="318"/>
      <c r="I1332" s="856">
        <f t="shared" si="298"/>
        <v>0</v>
      </c>
      <c r="J1332" s="316">
        <f t="shared" si="283"/>
      </c>
      <c r="K1332" s="317"/>
      <c r="L1332" s="409"/>
      <c r="M1332" s="414"/>
      <c r="N1332" s="414"/>
      <c r="O1332" s="596"/>
      <c r="P1332" s="317"/>
      <c r="Q1332" s="409"/>
      <c r="R1332" s="414"/>
      <c r="S1332" s="414"/>
      <c r="T1332" s="414"/>
      <c r="U1332" s="414"/>
      <c r="V1332" s="414"/>
      <c r="W1332" s="596"/>
      <c r="X1332" s="406">
        <f t="shared" si="284"/>
        <v>0</v>
      </c>
    </row>
    <row r="1333" spans="1:24" ht="30.75" thickBot="1">
      <c r="A1333" s="429">
        <v>404</v>
      </c>
      <c r="B1333" s="177"/>
      <c r="C1333" s="176">
        <v>3305</v>
      </c>
      <c r="D1333" s="649" t="s">
        <v>845</v>
      </c>
      <c r="E1333" s="625"/>
      <c r="F1333" s="627"/>
      <c r="G1333" s="318"/>
      <c r="H1333" s="318"/>
      <c r="I1333" s="856">
        <f t="shared" si="298"/>
        <v>0</v>
      </c>
      <c r="J1333" s="316">
        <f t="shared" si="283"/>
      </c>
      <c r="K1333" s="317"/>
      <c r="L1333" s="409"/>
      <c r="M1333" s="414"/>
      <c r="N1333" s="414"/>
      <c r="O1333" s="596"/>
      <c r="P1333" s="317"/>
      <c r="Q1333" s="409"/>
      <c r="R1333" s="414"/>
      <c r="S1333" s="414"/>
      <c r="T1333" s="414"/>
      <c r="U1333" s="414"/>
      <c r="V1333" s="414"/>
      <c r="W1333" s="596"/>
      <c r="X1333" s="406">
        <f t="shared" si="284"/>
        <v>0</v>
      </c>
    </row>
    <row r="1334" spans="1:24" ht="30.75" thickBot="1">
      <c r="A1334" s="335">
        <v>440</v>
      </c>
      <c r="B1334" s="177"/>
      <c r="C1334" s="176">
        <v>3306</v>
      </c>
      <c r="D1334" s="649" t="s">
        <v>846</v>
      </c>
      <c r="E1334" s="625"/>
      <c r="F1334" s="627"/>
      <c r="G1334" s="318"/>
      <c r="H1334" s="318"/>
      <c r="I1334" s="856">
        <f t="shared" si="298"/>
        <v>0</v>
      </c>
      <c r="J1334" s="316">
        <f t="shared" si="283"/>
      </c>
      <c r="K1334" s="317"/>
      <c r="L1334" s="409"/>
      <c r="M1334" s="414"/>
      <c r="N1334" s="414"/>
      <c r="O1334" s="596"/>
      <c r="P1334" s="317"/>
      <c r="Q1334" s="409"/>
      <c r="R1334" s="414"/>
      <c r="S1334" s="414"/>
      <c r="T1334" s="414"/>
      <c r="U1334" s="414"/>
      <c r="V1334" s="414"/>
      <c r="W1334" s="596"/>
      <c r="X1334" s="406">
        <f t="shared" si="284"/>
        <v>0</v>
      </c>
    </row>
    <row r="1335" spans="1:24" ht="18.75" thickBot="1">
      <c r="A1335" s="335">
        <v>450</v>
      </c>
      <c r="B1335" s="173">
        <v>3900</v>
      </c>
      <c r="C1335" s="1039" t="s">
        <v>847</v>
      </c>
      <c r="D1335" s="1039"/>
      <c r="E1335" s="628"/>
      <c r="F1335" s="631"/>
      <c r="G1335" s="331"/>
      <c r="H1335" s="331"/>
      <c r="I1335" s="856">
        <f t="shared" si="298"/>
        <v>0</v>
      </c>
      <c r="J1335" s="316">
        <f aca="true" t="shared" si="299" ref="J1335:J1377">(IF($E1335&lt;&gt;0,$J$2,IF($I1335&lt;&gt;0,$J$2,"")))</f>
      </c>
      <c r="K1335" s="317"/>
      <c r="L1335" s="601"/>
      <c r="M1335" s="329"/>
      <c r="N1335" s="412">
        <f aca="true" t="shared" si="300" ref="N1335:N1378">I1335</f>
        <v>0</v>
      </c>
      <c r="O1335" s="595">
        <f>L1335+M1335-N1335</f>
        <v>0</v>
      </c>
      <c r="P1335" s="317"/>
      <c r="Q1335" s="601"/>
      <c r="R1335" s="329"/>
      <c r="S1335" s="602">
        <f>+IF(+(L1335+M1335)&gt;=I1335,+M1335,+(+I1335-L1335))</f>
        <v>0</v>
      </c>
      <c r="T1335" s="408">
        <f>Q1335+R1335-S1335</f>
        <v>0</v>
      </c>
      <c r="U1335" s="329"/>
      <c r="V1335" s="329"/>
      <c r="W1335" s="328"/>
      <c r="X1335" s="406">
        <f t="shared" si="284"/>
        <v>0</v>
      </c>
    </row>
    <row r="1336" spans="1:24" ht="18.75" thickBot="1">
      <c r="A1336" s="335">
        <v>495</v>
      </c>
      <c r="B1336" s="173">
        <v>4000</v>
      </c>
      <c r="C1336" s="1044" t="s">
        <v>848</v>
      </c>
      <c r="D1336" s="1044"/>
      <c r="E1336" s="628"/>
      <c r="F1336" s="631"/>
      <c r="G1336" s="331"/>
      <c r="H1336" s="331"/>
      <c r="I1336" s="856">
        <f t="shared" si="298"/>
        <v>0</v>
      </c>
      <c r="J1336" s="316">
        <f t="shared" si="299"/>
      </c>
      <c r="K1336" s="317"/>
      <c r="L1336" s="601"/>
      <c r="M1336" s="329"/>
      <c r="N1336" s="412">
        <f t="shared" si="300"/>
        <v>0</v>
      </c>
      <c r="O1336" s="595">
        <f>L1336+M1336-N1336</f>
        <v>0</v>
      </c>
      <c r="P1336" s="317"/>
      <c r="Q1336" s="413"/>
      <c r="R1336" s="428"/>
      <c r="S1336" s="428"/>
      <c r="T1336" s="414"/>
      <c r="U1336" s="428"/>
      <c r="V1336" s="428"/>
      <c r="W1336" s="596"/>
      <c r="X1336" s="406">
        <f aca="true" t="shared" si="301" ref="X1336:X1378">T1336-U1336-V1336-W1336</f>
        <v>0</v>
      </c>
    </row>
    <row r="1337" spans="1:24" ht="18.75" thickBot="1">
      <c r="A1337" s="336">
        <v>500</v>
      </c>
      <c r="B1337" s="173">
        <v>4100</v>
      </c>
      <c r="C1337" s="1039" t="s">
        <v>849</v>
      </c>
      <c r="D1337" s="1039"/>
      <c r="E1337" s="628"/>
      <c r="F1337" s="631"/>
      <c r="G1337" s="331"/>
      <c r="H1337" s="331"/>
      <c r="I1337" s="856">
        <f t="shared" si="298"/>
        <v>0</v>
      </c>
      <c r="J1337" s="316">
        <f t="shared" si="299"/>
      </c>
      <c r="K1337" s="317"/>
      <c r="L1337" s="413"/>
      <c r="M1337" s="428"/>
      <c r="N1337" s="428"/>
      <c r="O1337" s="599"/>
      <c r="P1337" s="317"/>
      <c r="Q1337" s="413"/>
      <c r="R1337" s="428"/>
      <c r="S1337" s="428"/>
      <c r="T1337" s="428"/>
      <c r="U1337" s="428"/>
      <c r="V1337" s="428"/>
      <c r="W1337" s="599"/>
      <c r="X1337" s="406">
        <f t="shared" si="301"/>
        <v>0</v>
      </c>
    </row>
    <row r="1338" spans="1:24" ht="18.75" thickBot="1">
      <c r="A1338" s="336">
        <v>505</v>
      </c>
      <c r="B1338" s="173">
        <v>4200</v>
      </c>
      <c r="C1338" s="1043" t="s">
        <v>850</v>
      </c>
      <c r="D1338" s="1043"/>
      <c r="E1338" s="645">
        <f>SUM(E1339:E1344)</f>
        <v>0</v>
      </c>
      <c r="F1338" s="410">
        <f>SUM(F1339:F1344)</f>
        <v>0</v>
      </c>
      <c r="G1338" s="325">
        <f>SUM(G1339:G1344)</f>
        <v>0</v>
      </c>
      <c r="H1338" s="325">
        <f>SUM(H1339:H1344)</f>
        <v>0</v>
      </c>
      <c r="I1338" s="325">
        <f>SUM(I1339:I1344)</f>
        <v>0</v>
      </c>
      <c r="J1338" s="316">
        <f t="shared" si="299"/>
      </c>
      <c r="K1338" s="317"/>
      <c r="L1338" s="411">
        <f>SUM(L1339:L1344)</f>
        <v>0</v>
      </c>
      <c r="M1338" s="412">
        <f>SUM(M1339:M1344)</f>
        <v>0</v>
      </c>
      <c r="N1338" s="597">
        <f>SUM(N1339:N1344)</f>
        <v>0</v>
      </c>
      <c r="O1338" s="598">
        <f>SUM(O1339:O1344)</f>
        <v>0</v>
      </c>
      <c r="P1338" s="317"/>
      <c r="Q1338" s="411">
        <f aca="true" t="shared" si="302" ref="Q1338:W1338">SUM(Q1339:Q1344)</f>
        <v>0</v>
      </c>
      <c r="R1338" s="412">
        <f t="shared" si="302"/>
        <v>0</v>
      </c>
      <c r="S1338" s="412">
        <f t="shared" si="302"/>
        <v>0</v>
      </c>
      <c r="T1338" s="412">
        <f t="shared" si="302"/>
        <v>0</v>
      </c>
      <c r="U1338" s="412">
        <f t="shared" si="302"/>
        <v>0</v>
      </c>
      <c r="V1338" s="412">
        <f t="shared" si="302"/>
        <v>0</v>
      </c>
      <c r="W1338" s="598">
        <f t="shared" si="302"/>
        <v>0</v>
      </c>
      <c r="X1338" s="406">
        <f t="shared" si="301"/>
        <v>0</v>
      </c>
    </row>
    <row r="1339" spans="1:24" ht="18.75" thickBot="1">
      <c r="A1339" s="336">
        <v>510</v>
      </c>
      <c r="B1339" s="220"/>
      <c r="C1339" s="180">
        <v>4201</v>
      </c>
      <c r="D1339" s="171" t="s">
        <v>851</v>
      </c>
      <c r="E1339" s="625"/>
      <c r="F1339" s="627"/>
      <c r="G1339" s="318"/>
      <c r="H1339" s="318"/>
      <c r="I1339" s="856">
        <f aca="true" t="shared" si="303" ref="I1339:I1344">F1339+G1339+H1339</f>
        <v>0</v>
      </c>
      <c r="J1339" s="316">
        <f t="shared" si="299"/>
      </c>
      <c r="K1339" s="317"/>
      <c r="L1339" s="594"/>
      <c r="M1339" s="327"/>
      <c r="N1339" s="408">
        <f t="shared" si="300"/>
        <v>0</v>
      </c>
      <c r="O1339" s="595">
        <f aca="true" t="shared" si="304" ref="O1339:O1344">L1339+M1339-N1339</f>
        <v>0</v>
      </c>
      <c r="P1339" s="317"/>
      <c r="Q1339" s="594"/>
      <c r="R1339" s="327"/>
      <c r="S1339" s="602">
        <f aca="true" t="shared" si="305" ref="S1339:S1344">+IF(+(L1339+M1339)&gt;=I1339,+M1339,+(+I1339-L1339))</f>
        <v>0</v>
      </c>
      <c r="T1339" s="408">
        <f aca="true" t="shared" si="306" ref="T1339:T1344">Q1339+R1339-S1339</f>
        <v>0</v>
      </c>
      <c r="U1339" s="327"/>
      <c r="V1339" s="327"/>
      <c r="W1339" s="328"/>
      <c r="X1339" s="406">
        <f t="shared" si="301"/>
        <v>0</v>
      </c>
    </row>
    <row r="1340" spans="1:24" ht="18.75" thickBot="1">
      <c r="A1340" s="336">
        <v>515</v>
      </c>
      <c r="B1340" s="220"/>
      <c r="C1340" s="170">
        <v>4202</v>
      </c>
      <c r="D1340" s="172" t="s">
        <v>852</v>
      </c>
      <c r="E1340" s="625"/>
      <c r="F1340" s="627"/>
      <c r="G1340" s="318"/>
      <c r="H1340" s="318"/>
      <c r="I1340" s="856">
        <f t="shared" si="303"/>
        <v>0</v>
      </c>
      <c r="J1340" s="316">
        <f t="shared" si="299"/>
      </c>
      <c r="K1340" s="317"/>
      <c r="L1340" s="594"/>
      <c r="M1340" s="327"/>
      <c r="N1340" s="408">
        <f t="shared" si="300"/>
        <v>0</v>
      </c>
      <c r="O1340" s="595">
        <f t="shared" si="304"/>
        <v>0</v>
      </c>
      <c r="P1340" s="317"/>
      <c r="Q1340" s="594"/>
      <c r="R1340" s="327"/>
      <c r="S1340" s="602">
        <f t="shared" si="305"/>
        <v>0</v>
      </c>
      <c r="T1340" s="408">
        <f t="shared" si="306"/>
        <v>0</v>
      </c>
      <c r="U1340" s="327"/>
      <c r="V1340" s="327"/>
      <c r="W1340" s="328"/>
      <c r="X1340" s="406">
        <f t="shared" si="301"/>
        <v>0</v>
      </c>
    </row>
    <row r="1341" spans="1:24" ht="18.75" thickBot="1">
      <c r="A1341" s="336">
        <v>520</v>
      </c>
      <c r="B1341" s="220"/>
      <c r="C1341" s="170">
        <v>4214</v>
      </c>
      <c r="D1341" s="172" t="s">
        <v>853</v>
      </c>
      <c r="E1341" s="625"/>
      <c r="F1341" s="627"/>
      <c r="G1341" s="318"/>
      <c r="H1341" s="318"/>
      <c r="I1341" s="856">
        <f t="shared" si="303"/>
        <v>0</v>
      </c>
      <c r="J1341" s="316">
        <f t="shared" si="299"/>
      </c>
      <c r="K1341" s="317"/>
      <c r="L1341" s="594"/>
      <c r="M1341" s="327"/>
      <c r="N1341" s="408">
        <f t="shared" si="300"/>
        <v>0</v>
      </c>
      <c r="O1341" s="595">
        <f t="shared" si="304"/>
        <v>0</v>
      </c>
      <c r="P1341" s="317"/>
      <c r="Q1341" s="594"/>
      <c r="R1341" s="327"/>
      <c r="S1341" s="602">
        <f t="shared" si="305"/>
        <v>0</v>
      </c>
      <c r="T1341" s="408">
        <f t="shared" si="306"/>
        <v>0</v>
      </c>
      <c r="U1341" s="327"/>
      <c r="V1341" s="327"/>
      <c r="W1341" s="328"/>
      <c r="X1341" s="406">
        <f t="shared" si="301"/>
        <v>0</v>
      </c>
    </row>
    <row r="1342" spans="1:24" ht="32.25" thickBot="1">
      <c r="A1342" s="336">
        <v>525</v>
      </c>
      <c r="B1342" s="220"/>
      <c r="C1342" s="170">
        <v>4217</v>
      </c>
      <c r="D1342" s="172" t="s">
        <v>854</v>
      </c>
      <c r="E1342" s="625"/>
      <c r="F1342" s="627"/>
      <c r="G1342" s="318"/>
      <c r="H1342" s="318"/>
      <c r="I1342" s="856">
        <f t="shared" si="303"/>
        <v>0</v>
      </c>
      <c r="J1342" s="316">
        <f t="shared" si="299"/>
      </c>
      <c r="K1342" s="317"/>
      <c r="L1342" s="594"/>
      <c r="M1342" s="327"/>
      <c r="N1342" s="408">
        <f t="shared" si="300"/>
        <v>0</v>
      </c>
      <c r="O1342" s="595">
        <f t="shared" si="304"/>
        <v>0</v>
      </c>
      <c r="P1342" s="317"/>
      <c r="Q1342" s="594"/>
      <c r="R1342" s="327"/>
      <c r="S1342" s="602">
        <f t="shared" si="305"/>
        <v>0</v>
      </c>
      <c r="T1342" s="408">
        <f t="shared" si="306"/>
        <v>0</v>
      </c>
      <c r="U1342" s="327"/>
      <c r="V1342" s="327"/>
      <c r="W1342" s="328"/>
      <c r="X1342" s="406">
        <f t="shared" si="301"/>
        <v>0</v>
      </c>
    </row>
    <row r="1343" spans="1:24" ht="32.25" thickBot="1">
      <c r="A1343" s="335">
        <v>635</v>
      </c>
      <c r="B1343" s="220"/>
      <c r="C1343" s="170">
        <v>4218</v>
      </c>
      <c r="D1343" s="181" t="s">
        <v>855</v>
      </c>
      <c r="E1343" s="625"/>
      <c r="F1343" s="627"/>
      <c r="G1343" s="318"/>
      <c r="H1343" s="318"/>
      <c r="I1343" s="856">
        <f t="shared" si="303"/>
        <v>0</v>
      </c>
      <c r="J1343" s="316">
        <f t="shared" si="299"/>
      </c>
      <c r="K1343" s="317"/>
      <c r="L1343" s="594"/>
      <c r="M1343" s="327"/>
      <c r="N1343" s="408">
        <f t="shared" si="300"/>
        <v>0</v>
      </c>
      <c r="O1343" s="595">
        <f t="shared" si="304"/>
        <v>0</v>
      </c>
      <c r="P1343" s="317"/>
      <c r="Q1343" s="594"/>
      <c r="R1343" s="327"/>
      <c r="S1343" s="602">
        <f t="shared" si="305"/>
        <v>0</v>
      </c>
      <c r="T1343" s="408">
        <f t="shared" si="306"/>
        <v>0</v>
      </c>
      <c r="U1343" s="327"/>
      <c r="V1343" s="327"/>
      <c r="W1343" s="328"/>
      <c r="X1343" s="406">
        <f t="shared" si="301"/>
        <v>0</v>
      </c>
    </row>
    <row r="1344" spans="1:24" ht="18.75" thickBot="1">
      <c r="A1344" s="336">
        <v>640</v>
      </c>
      <c r="B1344" s="220"/>
      <c r="C1344" s="170">
        <v>4219</v>
      </c>
      <c r="D1344" s="199" t="s">
        <v>856</v>
      </c>
      <c r="E1344" s="625"/>
      <c r="F1344" s="627"/>
      <c r="G1344" s="318"/>
      <c r="H1344" s="318"/>
      <c r="I1344" s="856">
        <f t="shared" si="303"/>
        <v>0</v>
      </c>
      <c r="J1344" s="316">
        <f t="shared" si="299"/>
      </c>
      <c r="K1344" s="317"/>
      <c r="L1344" s="594"/>
      <c r="M1344" s="327"/>
      <c r="N1344" s="408">
        <f t="shared" si="300"/>
        <v>0</v>
      </c>
      <c r="O1344" s="595">
        <f t="shared" si="304"/>
        <v>0</v>
      </c>
      <c r="P1344" s="317"/>
      <c r="Q1344" s="594"/>
      <c r="R1344" s="327"/>
      <c r="S1344" s="602">
        <f t="shared" si="305"/>
        <v>0</v>
      </c>
      <c r="T1344" s="408">
        <f t="shared" si="306"/>
        <v>0</v>
      </c>
      <c r="U1344" s="327"/>
      <c r="V1344" s="327"/>
      <c r="W1344" s="328"/>
      <c r="X1344" s="406">
        <f t="shared" si="301"/>
        <v>0</v>
      </c>
    </row>
    <row r="1345" spans="1:24" ht="18.75" thickBot="1">
      <c r="A1345" s="336">
        <v>645</v>
      </c>
      <c r="B1345" s="173">
        <v>4300</v>
      </c>
      <c r="C1345" s="1043" t="s">
        <v>857</v>
      </c>
      <c r="D1345" s="1043"/>
      <c r="E1345" s="645">
        <f>SUM(E1346:E1348)</f>
        <v>0</v>
      </c>
      <c r="F1345" s="410">
        <f>SUM(F1346:F1348)</f>
        <v>0</v>
      </c>
      <c r="G1345" s="325">
        <f>SUM(G1346:G1348)</f>
        <v>0</v>
      </c>
      <c r="H1345" s="325">
        <f>SUM(H1346:H1348)</f>
        <v>0</v>
      </c>
      <c r="I1345" s="325">
        <f>SUM(I1346:I1348)</f>
        <v>0</v>
      </c>
      <c r="J1345" s="316">
        <f t="shared" si="299"/>
      </c>
      <c r="K1345" s="317"/>
      <c r="L1345" s="411">
        <f>SUM(L1346:L1348)</f>
        <v>0</v>
      </c>
      <c r="M1345" s="412">
        <f>SUM(M1346:M1348)</f>
        <v>0</v>
      </c>
      <c r="N1345" s="597">
        <f>SUM(N1346:N1348)</f>
        <v>0</v>
      </c>
      <c r="O1345" s="598">
        <f>SUM(O1346:O1348)</f>
        <v>0</v>
      </c>
      <c r="P1345" s="317"/>
      <c r="Q1345" s="411">
        <f aca="true" t="shared" si="307" ref="Q1345:W1345">SUM(Q1346:Q1348)</f>
        <v>0</v>
      </c>
      <c r="R1345" s="412">
        <f t="shared" si="307"/>
        <v>0</v>
      </c>
      <c r="S1345" s="412">
        <f t="shared" si="307"/>
        <v>0</v>
      </c>
      <c r="T1345" s="412">
        <f t="shared" si="307"/>
        <v>0</v>
      </c>
      <c r="U1345" s="412">
        <f t="shared" si="307"/>
        <v>0</v>
      </c>
      <c r="V1345" s="412">
        <f t="shared" si="307"/>
        <v>0</v>
      </c>
      <c r="W1345" s="598">
        <f t="shared" si="307"/>
        <v>0</v>
      </c>
      <c r="X1345" s="406">
        <f t="shared" si="301"/>
        <v>0</v>
      </c>
    </row>
    <row r="1346" spans="1:24" ht="18.75" thickBot="1">
      <c r="A1346" s="336">
        <v>650</v>
      </c>
      <c r="B1346" s="220"/>
      <c r="C1346" s="180">
        <v>4301</v>
      </c>
      <c r="D1346" s="209" t="s">
        <v>858</v>
      </c>
      <c r="E1346" s="625"/>
      <c r="F1346" s="627"/>
      <c r="G1346" s="318"/>
      <c r="H1346" s="318"/>
      <c r="I1346" s="856">
        <f aca="true" t="shared" si="308" ref="I1346:I1351">F1346+G1346+H1346</f>
        <v>0</v>
      </c>
      <c r="J1346" s="316">
        <f t="shared" si="299"/>
      </c>
      <c r="K1346" s="317"/>
      <c r="L1346" s="594"/>
      <c r="M1346" s="327"/>
      <c r="N1346" s="408">
        <f t="shared" si="300"/>
        <v>0</v>
      </c>
      <c r="O1346" s="595">
        <f aca="true" t="shared" si="309" ref="O1346:O1351">L1346+M1346-N1346</f>
        <v>0</v>
      </c>
      <c r="P1346" s="317"/>
      <c r="Q1346" s="594"/>
      <c r="R1346" s="327"/>
      <c r="S1346" s="602">
        <f aca="true" t="shared" si="310" ref="S1346:S1351">+IF(+(L1346+M1346)&gt;=I1346,+M1346,+(+I1346-L1346))</f>
        <v>0</v>
      </c>
      <c r="T1346" s="408">
        <f aca="true" t="shared" si="311" ref="T1346:T1351">Q1346+R1346-S1346</f>
        <v>0</v>
      </c>
      <c r="U1346" s="327"/>
      <c r="V1346" s="327"/>
      <c r="W1346" s="328"/>
      <c r="X1346" s="406">
        <f t="shared" si="301"/>
        <v>0</v>
      </c>
    </row>
    <row r="1347" spans="1:24" ht="18.75" thickBot="1">
      <c r="A1347" s="335">
        <v>655</v>
      </c>
      <c r="B1347" s="220"/>
      <c r="C1347" s="170">
        <v>4302</v>
      </c>
      <c r="D1347" s="172" t="s">
        <v>208</v>
      </c>
      <c r="E1347" s="625"/>
      <c r="F1347" s="627"/>
      <c r="G1347" s="318"/>
      <c r="H1347" s="318"/>
      <c r="I1347" s="856">
        <f t="shared" si="308"/>
        <v>0</v>
      </c>
      <c r="J1347" s="316">
        <f t="shared" si="299"/>
      </c>
      <c r="K1347" s="317"/>
      <c r="L1347" s="594"/>
      <c r="M1347" s="327"/>
      <c r="N1347" s="408">
        <f t="shared" si="300"/>
        <v>0</v>
      </c>
      <c r="O1347" s="595">
        <f t="shared" si="309"/>
        <v>0</v>
      </c>
      <c r="P1347" s="317"/>
      <c r="Q1347" s="594"/>
      <c r="R1347" s="327"/>
      <c r="S1347" s="602">
        <f t="shared" si="310"/>
        <v>0</v>
      </c>
      <c r="T1347" s="408">
        <f t="shared" si="311"/>
        <v>0</v>
      </c>
      <c r="U1347" s="327"/>
      <c r="V1347" s="327"/>
      <c r="W1347" s="328"/>
      <c r="X1347" s="406">
        <f t="shared" si="301"/>
        <v>0</v>
      </c>
    </row>
    <row r="1348" spans="1:24" ht="18.75" thickBot="1">
      <c r="A1348" s="335">
        <v>665</v>
      </c>
      <c r="B1348" s="220"/>
      <c r="C1348" s="176">
        <v>4309</v>
      </c>
      <c r="D1348" s="184" t="s">
        <v>860</v>
      </c>
      <c r="E1348" s="625"/>
      <c r="F1348" s="627"/>
      <c r="G1348" s="318"/>
      <c r="H1348" s="318"/>
      <c r="I1348" s="856">
        <f t="shared" si="308"/>
        <v>0</v>
      </c>
      <c r="J1348" s="316">
        <f t="shared" si="299"/>
      </c>
      <c r="K1348" s="317"/>
      <c r="L1348" s="594"/>
      <c r="M1348" s="327"/>
      <c r="N1348" s="408">
        <f t="shared" si="300"/>
        <v>0</v>
      </c>
      <c r="O1348" s="595">
        <f t="shared" si="309"/>
        <v>0</v>
      </c>
      <c r="P1348" s="317"/>
      <c r="Q1348" s="594"/>
      <c r="R1348" s="327"/>
      <c r="S1348" s="602">
        <f t="shared" si="310"/>
        <v>0</v>
      </c>
      <c r="T1348" s="408">
        <f t="shared" si="311"/>
        <v>0</v>
      </c>
      <c r="U1348" s="327"/>
      <c r="V1348" s="327"/>
      <c r="W1348" s="328"/>
      <c r="X1348" s="406">
        <f t="shared" si="301"/>
        <v>0</v>
      </c>
    </row>
    <row r="1349" spans="1:24" ht="18.75" thickBot="1">
      <c r="A1349" s="335">
        <v>675</v>
      </c>
      <c r="B1349" s="173">
        <v>4400</v>
      </c>
      <c r="C1349" s="1044" t="s">
        <v>861</v>
      </c>
      <c r="D1349" s="1044"/>
      <c r="E1349" s="628"/>
      <c r="F1349" s="631"/>
      <c r="G1349" s="331"/>
      <c r="H1349" s="331"/>
      <c r="I1349" s="856">
        <f t="shared" si="308"/>
        <v>0</v>
      </c>
      <c r="J1349" s="316">
        <f t="shared" si="299"/>
      </c>
      <c r="K1349" s="317"/>
      <c r="L1349" s="601"/>
      <c r="M1349" s="329"/>
      <c r="N1349" s="412">
        <f t="shared" si="300"/>
        <v>0</v>
      </c>
      <c r="O1349" s="595">
        <f t="shared" si="309"/>
        <v>0</v>
      </c>
      <c r="P1349" s="317"/>
      <c r="Q1349" s="601"/>
      <c r="R1349" s="329"/>
      <c r="S1349" s="602">
        <f t="shared" si="310"/>
        <v>0</v>
      </c>
      <c r="T1349" s="408">
        <f t="shared" si="311"/>
        <v>0</v>
      </c>
      <c r="U1349" s="329"/>
      <c r="V1349" s="329"/>
      <c r="W1349" s="328"/>
      <c r="X1349" s="406">
        <f t="shared" si="301"/>
        <v>0</v>
      </c>
    </row>
    <row r="1350" spans="1:24" ht="18.75" thickBot="1">
      <c r="A1350" s="335">
        <v>685</v>
      </c>
      <c r="B1350" s="173">
        <v>4500</v>
      </c>
      <c r="C1350" s="1045" t="s">
        <v>153</v>
      </c>
      <c r="D1350" s="1045"/>
      <c r="E1350" s="628"/>
      <c r="F1350" s="631"/>
      <c r="G1350" s="331"/>
      <c r="H1350" s="331"/>
      <c r="I1350" s="856">
        <f t="shared" si="308"/>
        <v>0</v>
      </c>
      <c r="J1350" s="316">
        <f t="shared" si="299"/>
      </c>
      <c r="K1350" s="317"/>
      <c r="L1350" s="601"/>
      <c r="M1350" s="329"/>
      <c r="N1350" s="412">
        <f t="shared" si="300"/>
        <v>0</v>
      </c>
      <c r="O1350" s="595">
        <f t="shared" si="309"/>
        <v>0</v>
      </c>
      <c r="P1350" s="317"/>
      <c r="Q1350" s="601"/>
      <c r="R1350" s="329"/>
      <c r="S1350" s="602">
        <f t="shared" si="310"/>
        <v>0</v>
      </c>
      <c r="T1350" s="408">
        <f t="shared" si="311"/>
        <v>0</v>
      </c>
      <c r="U1350" s="329"/>
      <c r="V1350" s="329"/>
      <c r="W1350" s="328"/>
      <c r="X1350" s="406">
        <f t="shared" si="301"/>
        <v>0</v>
      </c>
    </row>
    <row r="1351" spans="1:24" ht="18.75" thickBot="1">
      <c r="A1351" s="336">
        <v>690</v>
      </c>
      <c r="B1351" s="173">
        <v>4600</v>
      </c>
      <c r="C1351" s="1046" t="s">
        <v>862</v>
      </c>
      <c r="D1351" s="1047"/>
      <c r="E1351" s="628"/>
      <c r="F1351" s="631"/>
      <c r="G1351" s="331"/>
      <c r="H1351" s="331"/>
      <c r="I1351" s="856">
        <f t="shared" si="308"/>
        <v>0</v>
      </c>
      <c r="J1351" s="316">
        <f t="shared" si="299"/>
      </c>
      <c r="K1351" s="317"/>
      <c r="L1351" s="601"/>
      <c r="M1351" s="329"/>
      <c r="N1351" s="412">
        <f t="shared" si="300"/>
        <v>0</v>
      </c>
      <c r="O1351" s="595">
        <f t="shared" si="309"/>
        <v>0</v>
      </c>
      <c r="P1351" s="317"/>
      <c r="Q1351" s="601"/>
      <c r="R1351" s="329"/>
      <c r="S1351" s="602">
        <f t="shared" si="310"/>
        <v>0</v>
      </c>
      <c r="T1351" s="408">
        <f t="shared" si="311"/>
        <v>0</v>
      </c>
      <c r="U1351" s="329"/>
      <c r="V1351" s="329"/>
      <c r="W1351" s="328"/>
      <c r="X1351" s="406">
        <f t="shared" si="301"/>
        <v>0</v>
      </c>
    </row>
    <row r="1352" spans="1:24" ht="18.75" thickBot="1">
      <c r="A1352" s="336">
        <v>695</v>
      </c>
      <c r="B1352" s="173">
        <v>4900</v>
      </c>
      <c r="C1352" s="1039" t="s">
        <v>863</v>
      </c>
      <c r="D1352" s="1039"/>
      <c r="E1352" s="645">
        <f>+E1353+E1354</f>
        <v>0</v>
      </c>
      <c r="F1352" s="410">
        <f>+F1353+F1354</f>
        <v>0</v>
      </c>
      <c r="G1352" s="325">
        <f>+G1353+G1354</f>
        <v>0</v>
      </c>
      <c r="H1352" s="325">
        <f>+H1353+H1354</f>
        <v>0</v>
      </c>
      <c r="I1352" s="325">
        <f>+I1353+I1354</f>
        <v>0</v>
      </c>
      <c r="J1352" s="316">
        <f t="shared" si="299"/>
      </c>
      <c r="K1352" s="317"/>
      <c r="L1352" s="413"/>
      <c r="M1352" s="428"/>
      <c r="N1352" s="428"/>
      <c r="O1352" s="599"/>
      <c r="P1352" s="317"/>
      <c r="Q1352" s="413"/>
      <c r="R1352" s="428"/>
      <c r="S1352" s="428"/>
      <c r="T1352" s="428"/>
      <c r="U1352" s="428"/>
      <c r="V1352" s="428"/>
      <c r="W1352" s="599"/>
      <c r="X1352" s="406">
        <f t="shared" si="301"/>
        <v>0</v>
      </c>
    </row>
    <row r="1353" spans="1:24" ht="18.75" thickBot="1">
      <c r="A1353" s="335">
        <v>700</v>
      </c>
      <c r="B1353" s="220"/>
      <c r="C1353" s="180">
        <v>4901</v>
      </c>
      <c r="D1353" s="221" t="s">
        <v>864</v>
      </c>
      <c r="E1353" s="625"/>
      <c r="F1353" s="627"/>
      <c r="G1353" s="318"/>
      <c r="H1353" s="318"/>
      <c r="I1353" s="856">
        <f>F1353+G1353+H1353</f>
        <v>0</v>
      </c>
      <c r="J1353" s="316">
        <f t="shared" si="299"/>
      </c>
      <c r="K1353" s="317"/>
      <c r="L1353" s="409"/>
      <c r="M1353" s="414"/>
      <c r="N1353" s="414"/>
      <c r="O1353" s="596"/>
      <c r="P1353" s="317"/>
      <c r="Q1353" s="409"/>
      <c r="R1353" s="414"/>
      <c r="S1353" s="414"/>
      <c r="T1353" s="414"/>
      <c r="U1353" s="414"/>
      <c r="V1353" s="414"/>
      <c r="W1353" s="596"/>
      <c r="X1353" s="406">
        <f t="shared" si="301"/>
        <v>0</v>
      </c>
    </row>
    <row r="1354" spans="1:24" ht="18.75" thickBot="1">
      <c r="A1354" s="335">
        <v>710</v>
      </c>
      <c r="B1354" s="220"/>
      <c r="C1354" s="176">
        <v>4902</v>
      </c>
      <c r="D1354" s="184" t="s">
        <v>865</v>
      </c>
      <c r="E1354" s="625"/>
      <c r="F1354" s="627"/>
      <c r="G1354" s="318"/>
      <c r="H1354" s="318"/>
      <c r="I1354" s="856">
        <f>F1354+G1354+H1354</f>
        <v>0</v>
      </c>
      <c r="J1354" s="316">
        <f t="shared" si="299"/>
      </c>
      <c r="K1354" s="317"/>
      <c r="L1354" s="409"/>
      <c r="M1354" s="414"/>
      <c r="N1354" s="414"/>
      <c r="O1354" s="596"/>
      <c r="P1354" s="317"/>
      <c r="Q1354" s="409"/>
      <c r="R1354" s="414"/>
      <c r="S1354" s="414"/>
      <c r="T1354" s="414"/>
      <c r="U1354" s="414"/>
      <c r="V1354" s="414"/>
      <c r="W1354" s="596"/>
      <c r="X1354" s="406">
        <f t="shared" si="301"/>
        <v>0</v>
      </c>
    </row>
    <row r="1355" spans="1:24" ht="18.75" thickBot="1">
      <c r="A1355" s="336">
        <v>715</v>
      </c>
      <c r="B1355" s="222">
        <v>5100</v>
      </c>
      <c r="C1355" s="1038" t="s">
        <v>866</v>
      </c>
      <c r="D1355" s="1038"/>
      <c r="E1355" s="676"/>
      <c r="F1355" s="673"/>
      <c r="G1355" s="604"/>
      <c r="H1355" s="604"/>
      <c r="I1355" s="856">
        <f>F1355+G1355+H1355</f>
        <v>0</v>
      </c>
      <c r="J1355" s="316">
        <f t="shared" si="299"/>
      </c>
      <c r="K1355" s="317"/>
      <c r="L1355" s="605"/>
      <c r="M1355" s="606"/>
      <c r="N1355" s="431">
        <f t="shared" si="300"/>
        <v>0</v>
      </c>
      <c r="O1355" s="595">
        <f>L1355+M1355-N1355</f>
        <v>0</v>
      </c>
      <c r="P1355" s="317"/>
      <c r="Q1355" s="605"/>
      <c r="R1355" s="606"/>
      <c r="S1355" s="602">
        <f>+IF(+(L1355+M1355)&gt;=I1355,+M1355,+(+I1355-L1355))</f>
        <v>0</v>
      </c>
      <c r="T1355" s="408">
        <f>Q1355+R1355-S1355</f>
        <v>0</v>
      </c>
      <c r="U1355" s="606"/>
      <c r="V1355" s="606"/>
      <c r="W1355" s="328"/>
      <c r="X1355" s="406">
        <f t="shared" si="301"/>
        <v>0</v>
      </c>
    </row>
    <row r="1356" spans="1:24" ht="18.75" thickBot="1">
      <c r="A1356" s="336">
        <v>720</v>
      </c>
      <c r="B1356" s="222">
        <v>5200</v>
      </c>
      <c r="C1356" s="1048" t="s">
        <v>867</v>
      </c>
      <c r="D1356" s="1048"/>
      <c r="E1356" s="1024">
        <f>SUM(E1357:E1363)</f>
        <v>0</v>
      </c>
      <c r="F1356" s="674">
        <f>SUM(F1357:F1363)</f>
        <v>0</v>
      </c>
      <c r="G1356" s="607">
        <f>SUM(G1357:G1363)</f>
        <v>0</v>
      </c>
      <c r="H1356" s="607">
        <f>SUM(H1357:H1363)</f>
        <v>0</v>
      </c>
      <c r="I1356" s="607">
        <f>SUM(I1357:I1363)</f>
        <v>0</v>
      </c>
      <c r="J1356" s="316">
        <f t="shared" si="299"/>
      </c>
      <c r="K1356" s="317"/>
      <c r="L1356" s="430">
        <f>SUM(L1357:L1363)</f>
        <v>0</v>
      </c>
      <c r="M1356" s="431">
        <f>SUM(M1357:M1363)</f>
        <v>0</v>
      </c>
      <c r="N1356" s="608">
        <f>SUM(N1357:N1363)</f>
        <v>0</v>
      </c>
      <c r="O1356" s="609">
        <f>SUM(O1357:O1363)</f>
        <v>0</v>
      </c>
      <c r="P1356" s="317"/>
      <c r="Q1356" s="430">
        <f aca="true" t="shared" si="312" ref="Q1356:W1356">SUM(Q1357:Q1363)</f>
        <v>0</v>
      </c>
      <c r="R1356" s="431">
        <f t="shared" si="312"/>
        <v>0</v>
      </c>
      <c r="S1356" s="431">
        <f t="shared" si="312"/>
        <v>0</v>
      </c>
      <c r="T1356" s="431">
        <f t="shared" si="312"/>
        <v>0</v>
      </c>
      <c r="U1356" s="431">
        <f t="shared" si="312"/>
        <v>0</v>
      </c>
      <c r="V1356" s="431">
        <f t="shared" si="312"/>
        <v>0</v>
      </c>
      <c r="W1356" s="609">
        <f t="shared" si="312"/>
        <v>0</v>
      </c>
      <c r="X1356" s="406">
        <f t="shared" si="301"/>
        <v>0</v>
      </c>
    </row>
    <row r="1357" spans="1:24" ht="18.75" thickBot="1">
      <c r="A1357" s="336">
        <v>725</v>
      </c>
      <c r="B1357" s="223"/>
      <c r="C1357" s="224">
        <v>5201</v>
      </c>
      <c r="D1357" s="225" t="s">
        <v>868</v>
      </c>
      <c r="E1357" s="677"/>
      <c r="F1357" s="675"/>
      <c r="G1357" s="610"/>
      <c r="H1357" s="610"/>
      <c r="I1357" s="856">
        <f aca="true" t="shared" si="313" ref="I1357:I1363">F1357+G1357+H1357</f>
        <v>0</v>
      </c>
      <c r="J1357" s="316">
        <f t="shared" si="299"/>
      </c>
      <c r="K1357" s="317"/>
      <c r="L1357" s="611"/>
      <c r="M1357" s="612"/>
      <c r="N1357" s="434">
        <f t="shared" si="300"/>
        <v>0</v>
      </c>
      <c r="O1357" s="595">
        <f aca="true" t="shared" si="314" ref="O1357:O1363">L1357+M1357-N1357</f>
        <v>0</v>
      </c>
      <c r="P1357" s="317"/>
      <c r="Q1357" s="611"/>
      <c r="R1357" s="612"/>
      <c r="S1357" s="602">
        <f aca="true" t="shared" si="315" ref="S1357:S1363">+IF(+(L1357+M1357)&gt;=I1357,+M1357,+(+I1357-L1357))</f>
        <v>0</v>
      </c>
      <c r="T1357" s="408">
        <f aca="true" t="shared" si="316" ref="T1357:T1363">Q1357+R1357-S1357</f>
        <v>0</v>
      </c>
      <c r="U1357" s="612"/>
      <c r="V1357" s="612"/>
      <c r="W1357" s="328"/>
      <c r="X1357" s="406">
        <f t="shared" si="301"/>
        <v>0</v>
      </c>
    </row>
    <row r="1358" spans="1:24" ht="18.75" thickBot="1">
      <c r="A1358" s="336">
        <v>730</v>
      </c>
      <c r="B1358" s="223"/>
      <c r="C1358" s="226">
        <v>5202</v>
      </c>
      <c r="D1358" s="227" t="s">
        <v>869</v>
      </c>
      <c r="E1358" s="677"/>
      <c r="F1358" s="675"/>
      <c r="G1358" s="610"/>
      <c r="H1358" s="610"/>
      <c r="I1358" s="856">
        <f t="shared" si="313"/>
        <v>0</v>
      </c>
      <c r="J1358" s="316">
        <f t="shared" si="299"/>
      </c>
      <c r="K1358" s="317"/>
      <c r="L1358" s="611"/>
      <c r="M1358" s="612"/>
      <c r="N1358" s="434">
        <f t="shared" si="300"/>
        <v>0</v>
      </c>
      <c r="O1358" s="595">
        <f t="shared" si="314"/>
        <v>0</v>
      </c>
      <c r="P1358" s="317"/>
      <c r="Q1358" s="611"/>
      <c r="R1358" s="612"/>
      <c r="S1358" s="602">
        <f t="shared" si="315"/>
        <v>0</v>
      </c>
      <c r="T1358" s="408">
        <f t="shared" si="316"/>
        <v>0</v>
      </c>
      <c r="U1358" s="612"/>
      <c r="V1358" s="612"/>
      <c r="W1358" s="328"/>
      <c r="X1358" s="406">
        <f t="shared" si="301"/>
        <v>0</v>
      </c>
    </row>
    <row r="1359" spans="1:24" ht="18.75" thickBot="1">
      <c r="A1359" s="336">
        <v>735</v>
      </c>
      <c r="B1359" s="223"/>
      <c r="C1359" s="226">
        <v>5203</v>
      </c>
      <c r="D1359" s="227" t="s">
        <v>870</v>
      </c>
      <c r="E1359" s="677"/>
      <c r="F1359" s="675"/>
      <c r="G1359" s="610"/>
      <c r="H1359" s="610"/>
      <c r="I1359" s="856">
        <f t="shared" si="313"/>
        <v>0</v>
      </c>
      <c r="J1359" s="316">
        <f t="shared" si="299"/>
      </c>
      <c r="K1359" s="317"/>
      <c r="L1359" s="611"/>
      <c r="M1359" s="612"/>
      <c r="N1359" s="434">
        <f t="shared" si="300"/>
        <v>0</v>
      </c>
      <c r="O1359" s="595">
        <f t="shared" si="314"/>
        <v>0</v>
      </c>
      <c r="P1359" s="317"/>
      <c r="Q1359" s="611"/>
      <c r="R1359" s="612"/>
      <c r="S1359" s="602">
        <f t="shared" si="315"/>
        <v>0</v>
      </c>
      <c r="T1359" s="408">
        <f t="shared" si="316"/>
        <v>0</v>
      </c>
      <c r="U1359" s="612"/>
      <c r="V1359" s="612"/>
      <c r="W1359" s="328"/>
      <c r="X1359" s="406">
        <f t="shared" si="301"/>
        <v>0</v>
      </c>
    </row>
    <row r="1360" spans="1:24" ht="18.75" thickBot="1">
      <c r="A1360" s="336">
        <v>740</v>
      </c>
      <c r="B1360" s="223"/>
      <c r="C1360" s="226">
        <v>5204</v>
      </c>
      <c r="D1360" s="227" t="s">
        <v>871</v>
      </c>
      <c r="E1360" s="677"/>
      <c r="F1360" s="675"/>
      <c r="G1360" s="610"/>
      <c r="H1360" s="610"/>
      <c r="I1360" s="856">
        <f t="shared" si="313"/>
        <v>0</v>
      </c>
      <c r="J1360" s="316">
        <f t="shared" si="299"/>
      </c>
      <c r="K1360" s="317"/>
      <c r="L1360" s="611"/>
      <c r="M1360" s="612"/>
      <c r="N1360" s="434">
        <f t="shared" si="300"/>
        <v>0</v>
      </c>
      <c r="O1360" s="595">
        <f t="shared" si="314"/>
        <v>0</v>
      </c>
      <c r="P1360" s="317"/>
      <c r="Q1360" s="611"/>
      <c r="R1360" s="612"/>
      <c r="S1360" s="602">
        <f t="shared" si="315"/>
        <v>0</v>
      </c>
      <c r="T1360" s="408">
        <f t="shared" si="316"/>
        <v>0</v>
      </c>
      <c r="U1360" s="612"/>
      <c r="V1360" s="612"/>
      <c r="W1360" s="328"/>
      <c r="X1360" s="406">
        <f t="shared" si="301"/>
        <v>0</v>
      </c>
    </row>
    <row r="1361" spans="1:24" ht="18.75" thickBot="1">
      <c r="A1361" s="336">
        <v>745</v>
      </c>
      <c r="B1361" s="223"/>
      <c r="C1361" s="226">
        <v>5205</v>
      </c>
      <c r="D1361" s="227" t="s">
        <v>872</v>
      </c>
      <c r="E1361" s="677"/>
      <c r="F1361" s="675"/>
      <c r="G1361" s="610"/>
      <c r="H1361" s="610"/>
      <c r="I1361" s="856">
        <f t="shared" si="313"/>
        <v>0</v>
      </c>
      <c r="J1361" s="316">
        <f t="shared" si="299"/>
      </c>
      <c r="K1361" s="317"/>
      <c r="L1361" s="611"/>
      <c r="M1361" s="612"/>
      <c r="N1361" s="434">
        <f t="shared" si="300"/>
        <v>0</v>
      </c>
      <c r="O1361" s="595">
        <f t="shared" si="314"/>
        <v>0</v>
      </c>
      <c r="P1361" s="317"/>
      <c r="Q1361" s="611"/>
      <c r="R1361" s="612"/>
      <c r="S1361" s="602">
        <f t="shared" si="315"/>
        <v>0</v>
      </c>
      <c r="T1361" s="408">
        <f t="shared" si="316"/>
        <v>0</v>
      </c>
      <c r="U1361" s="612"/>
      <c r="V1361" s="612"/>
      <c r="W1361" s="328"/>
      <c r="X1361" s="406">
        <f t="shared" si="301"/>
        <v>0</v>
      </c>
    </row>
    <row r="1362" spans="1:24" ht="18.75" thickBot="1">
      <c r="A1362" s="335">
        <v>750</v>
      </c>
      <c r="B1362" s="223"/>
      <c r="C1362" s="226">
        <v>5206</v>
      </c>
      <c r="D1362" s="227" t="s">
        <v>873</v>
      </c>
      <c r="E1362" s="677"/>
      <c r="F1362" s="675"/>
      <c r="G1362" s="610"/>
      <c r="H1362" s="610"/>
      <c r="I1362" s="856">
        <f t="shared" si="313"/>
        <v>0</v>
      </c>
      <c r="J1362" s="316">
        <f t="shared" si="299"/>
      </c>
      <c r="K1362" s="317"/>
      <c r="L1362" s="611"/>
      <c r="M1362" s="612"/>
      <c r="N1362" s="434">
        <f t="shared" si="300"/>
        <v>0</v>
      </c>
      <c r="O1362" s="595">
        <f t="shared" si="314"/>
        <v>0</v>
      </c>
      <c r="P1362" s="317"/>
      <c r="Q1362" s="611"/>
      <c r="R1362" s="612"/>
      <c r="S1362" s="602">
        <f t="shared" si="315"/>
        <v>0</v>
      </c>
      <c r="T1362" s="408">
        <f t="shared" si="316"/>
        <v>0</v>
      </c>
      <c r="U1362" s="612"/>
      <c r="V1362" s="612"/>
      <c r="W1362" s="328"/>
      <c r="X1362" s="406">
        <f t="shared" si="301"/>
        <v>0</v>
      </c>
    </row>
    <row r="1363" spans="1:24" ht="18.75" thickBot="1">
      <c r="A1363" s="336">
        <v>755</v>
      </c>
      <c r="B1363" s="223"/>
      <c r="C1363" s="228">
        <v>5219</v>
      </c>
      <c r="D1363" s="229" t="s">
        <v>874</v>
      </c>
      <c r="E1363" s="677"/>
      <c r="F1363" s="675"/>
      <c r="G1363" s="610"/>
      <c r="H1363" s="610"/>
      <c r="I1363" s="856">
        <f t="shared" si="313"/>
        <v>0</v>
      </c>
      <c r="J1363" s="316">
        <f t="shared" si="299"/>
      </c>
      <c r="K1363" s="317"/>
      <c r="L1363" s="611"/>
      <c r="M1363" s="612"/>
      <c r="N1363" s="434">
        <f t="shared" si="300"/>
        <v>0</v>
      </c>
      <c r="O1363" s="595">
        <f t="shared" si="314"/>
        <v>0</v>
      </c>
      <c r="P1363" s="317"/>
      <c r="Q1363" s="611"/>
      <c r="R1363" s="612"/>
      <c r="S1363" s="602">
        <f t="shared" si="315"/>
        <v>0</v>
      </c>
      <c r="T1363" s="408">
        <f t="shared" si="316"/>
        <v>0</v>
      </c>
      <c r="U1363" s="612"/>
      <c r="V1363" s="612"/>
      <c r="W1363" s="328"/>
      <c r="X1363" s="406">
        <f t="shared" si="301"/>
        <v>0</v>
      </c>
    </row>
    <row r="1364" spans="1:24" ht="18.75" thickBot="1">
      <c r="A1364" s="336">
        <v>760</v>
      </c>
      <c r="B1364" s="222">
        <v>5300</v>
      </c>
      <c r="C1364" s="1037" t="s">
        <v>875</v>
      </c>
      <c r="D1364" s="1037"/>
      <c r="E1364" s="1024">
        <f>SUM(E1365:E1366)</f>
        <v>0</v>
      </c>
      <c r="F1364" s="674">
        <f>SUM(F1365:F1366)</f>
        <v>0</v>
      </c>
      <c r="G1364" s="607">
        <f>SUM(G1365:G1366)</f>
        <v>0</v>
      </c>
      <c r="H1364" s="607">
        <f>SUM(H1365:H1366)</f>
        <v>0</v>
      </c>
      <c r="I1364" s="607">
        <f>SUM(I1365:I1366)</f>
        <v>0</v>
      </c>
      <c r="J1364" s="316">
        <f t="shared" si="299"/>
      </c>
      <c r="K1364" s="317"/>
      <c r="L1364" s="430">
        <f>SUM(L1365:L1366)</f>
        <v>0</v>
      </c>
      <c r="M1364" s="431">
        <f>SUM(M1365:M1366)</f>
        <v>0</v>
      </c>
      <c r="N1364" s="608">
        <f>SUM(N1365:N1366)</f>
        <v>0</v>
      </c>
      <c r="O1364" s="609">
        <f>SUM(O1365:O1366)</f>
        <v>0</v>
      </c>
      <c r="P1364" s="317"/>
      <c r="Q1364" s="430">
        <f aca="true" t="shared" si="317" ref="Q1364:W1364">SUM(Q1365:Q1366)</f>
        <v>0</v>
      </c>
      <c r="R1364" s="431">
        <f t="shared" si="317"/>
        <v>0</v>
      </c>
      <c r="S1364" s="431">
        <f t="shared" si="317"/>
        <v>0</v>
      </c>
      <c r="T1364" s="431">
        <f t="shared" si="317"/>
        <v>0</v>
      </c>
      <c r="U1364" s="431">
        <f t="shared" si="317"/>
        <v>0</v>
      </c>
      <c r="V1364" s="431">
        <f t="shared" si="317"/>
        <v>0</v>
      </c>
      <c r="W1364" s="609">
        <f t="shared" si="317"/>
        <v>0</v>
      </c>
      <c r="X1364" s="406">
        <f t="shared" si="301"/>
        <v>0</v>
      </c>
    </row>
    <row r="1365" spans="1:24" ht="18.75" thickBot="1">
      <c r="A1365" s="335">
        <v>765</v>
      </c>
      <c r="B1365" s="223"/>
      <c r="C1365" s="224">
        <v>5301</v>
      </c>
      <c r="D1365" s="225" t="s">
        <v>876</v>
      </c>
      <c r="E1365" s="677"/>
      <c r="F1365" s="675"/>
      <c r="G1365" s="610"/>
      <c r="H1365" s="610"/>
      <c r="I1365" s="856">
        <f>F1365+G1365+H1365</f>
        <v>0</v>
      </c>
      <c r="J1365" s="316">
        <f t="shared" si="299"/>
      </c>
      <c r="K1365" s="317"/>
      <c r="L1365" s="611"/>
      <c r="M1365" s="612"/>
      <c r="N1365" s="434">
        <f t="shared" si="300"/>
        <v>0</v>
      </c>
      <c r="O1365" s="595">
        <f>L1365+M1365-N1365</f>
        <v>0</v>
      </c>
      <c r="P1365" s="317"/>
      <c r="Q1365" s="611"/>
      <c r="R1365" s="612"/>
      <c r="S1365" s="602">
        <f>+IF(+(L1365+M1365)&gt;=I1365,+M1365,+(+I1365-L1365))</f>
        <v>0</v>
      </c>
      <c r="T1365" s="408">
        <f>Q1365+R1365-S1365</f>
        <v>0</v>
      </c>
      <c r="U1365" s="612"/>
      <c r="V1365" s="612"/>
      <c r="W1365" s="328"/>
      <c r="X1365" s="406">
        <f t="shared" si="301"/>
        <v>0</v>
      </c>
    </row>
    <row r="1366" spans="1:24" ht="18.75" thickBot="1">
      <c r="A1366" s="335">
        <v>775</v>
      </c>
      <c r="B1366" s="223"/>
      <c r="C1366" s="228">
        <v>5309</v>
      </c>
      <c r="D1366" s="229" t="s">
        <v>877</v>
      </c>
      <c r="E1366" s="677"/>
      <c r="F1366" s="675"/>
      <c r="G1366" s="610"/>
      <c r="H1366" s="610"/>
      <c r="I1366" s="856">
        <f>F1366+G1366+H1366</f>
        <v>0</v>
      </c>
      <c r="J1366" s="316">
        <f t="shared" si="299"/>
      </c>
      <c r="K1366" s="317"/>
      <c r="L1366" s="611"/>
      <c r="M1366" s="612"/>
      <c r="N1366" s="434">
        <f t="shared" si="300"/>
        <v>0</v>
      </c>
      <c r="O1366" s="595">
        <f>L1366+M1366-N1366</f>
        <v>0</v>
      </c>
      <c r="P1366" s="317"/>
      <c r="Q1366" s="611"/>
      <c r="R1366" s="612"/>
      <c r="S1366" s="602">
        <f>+IF(+(L1366+M1366)&gt;=I1366,+M1366,+(+I1366-L1366))</f>
        <v>0</v>
      </c>
      <c r="T1366" s="408">
        <f>Q1366+R1366-S1366</f>
        <v>0</v>
      </c>
      <c r="U1366" s="612"/>
      <c r="V1366" s="612"/>
      <c r="W1366" s="328"/>
      <c r="X1366" s="406">
        <f t="shared" si="301"/>
        <v>0</v>
      </c>
    </row>
    <row r="1367" spans="1:24" ht="18.75" thickBot="1">
      <c r="A1367" s="336">
        <v>780</v>
      </c>
      <c r="B1367" s="222">
        <v>5400</v>
      </c>
      <c r="C1367" s="1038" t="s">
        <v>878</v>
      </c>
      <c r="D1367" s="1038"/>
      <c r="E1367" s="676"/>
      <c r="F1367" s="673"/>
      <c r="G1367" s="604"/>
      <c r="H1367" s="604"/>
      <c r="I1367" s="856">
        <f>F1367+G1367+H1367</f>
        <v>0</v>
      </c>
      <c r="J1367" s="316">
        <f t="shared" si="299"/>
      </c>
      <c r="K1367" s="317"/>
      <c r="L1367" s="605"/>
      <c r="M1367" s="606"/>
      <c r="N1367" s="431">
        <f t="shared" si="300"/>
        <v>0</v>
      </c>
      <c r="O1367" s="595">
        <f>L1367+M1367-N1367</f>
        <v>0</v>
      </c>
      <c r="P1367" s="317"/>
      <c r="Q1367" s="605"/>
      <c r="R1367" s="606"/>
      <c r="S1367" s="602">
        <f>+IF(+(L1367+M1367)&gt;=I1367,+M1367,+(+I1367-L1367))</f>
        <v>0</v>
      </c>
      <c r="T1367" s="408">
        <f>Q1367+R1367-S1367</f>
        <v>0</v>
      </c>
      <c r="U1367" s="606"/>
      <c r="V1367" s="606"/>
      <c r="W1367" s="328"/>
      <c r="X1367" s="406">
        <f t="shared" si="301"/>
        <v>0</v>
      </c>
    </row>
    <row r="1368" spans="1:24" ht="18.75" thickBot="1">
      <c r="A1368" s="336">
        <v>785</v>
      </c>
      <c r="B1368" s="173">
        <v>5500</v>
      </c>
      <c r="C1368" s="1039" t="s">
        <v>879</v>
      </c>
      <c r="D1368" s="1039"/>
      <c r="E1368" s="645">
        <f>SUM(E1369:E1372)</f>
        <v>0</v>
      </c>
      <c r="F1368" s="410">
        <f>SUM(F1369:F1372)</f>
        <v>0</v>
      </c>
      <c r="G1368" s="325">
        <f>SUM(G1369:G1372)</f>
        <v>0</v>
      </c>
      <c r="H1368" s="325">
        <f>SUM(H1369:H1372)</f>
        <v>0</v>
      </c>
      <c r="I1368" s="325">
        <f>SUM(I1369:I1372)</f>
        <v>0</v>
      </c>
      <c r="J1368" s="316">
        <f t="shared" si="299"/>
      </c>
      <c r="K1368" s="317"/>
      <c r="L1368" s="411">
        <f>SUM(L1369:L1372)</f>
        <v>0</v>
      </c>
      <c r="M1368" s="412">
        <f>SUM(M1369:M1372)</f>
        <v>0</v>
      </c>
      <c r="N1368" s="597">
        <f>SUM(N1369:N1372)</f>
        <v>0</v>
      </c>
      <c r="O1368" s="598">
        <f>SUM(O1369:O1372)</f>
        <v>0</v>
      </c>
      <c r="P1368" s="317"/>
      <c r="Q1368" s="411">
        <f aca="true" t="shared" si="318" ref="Q1368:W1368">SUM(Q1369:Q1372)</f>
        <v>0</v>
      </c>
      <c r="R1368" s="412">
        <f t="shared" si="318"/>
        <v>0</v>
      </c>
      <c r="S1368" s="412">
        <f t="shared" si="318"/>
        <v>0</v>
      </c>
      <c r="T1368" s="412">
        <f t="shared" si="318"/>
        <v>0</v>
      </c>
      <c r="U1368" s="412">
        <f t="shared" si="318"/>
        <v>0</v>
      </c>
      <c r="V1368" s="412">
        <f t="shared" si="318"/>
        <v>0</v>
      </c>
      <c r="W1368" s="598">
        <f t="shared" si="318"/>
        <v>0</v>
      </c>
      <c r="X1368" s="406">
        <f t="shared" si="301"/>
        <v>0</v>
      </c>
    </row>
    <row r="1369" spans="1:24" ht="18.75" thickBot="1">
      <c r="A1369" s="336">
        <v>790</v>
      </c>
      <c r="B1369" s="220"/>
      <c r="C1369" s="180">
        <v>5501</v>
      </c>
      <c r="D1369" s="209" t="s">
        <v>880</v>
      </c>
      <c r="E1369" s="625"/>
      <c r="F1369" s="627"/>
      <c r="G1369" s="318"/>
      <c r="H1369" s="318"/>
      <c r="I1369" s="856">
        <f>F1369+G1369+H1369</f>
        <v>0</v>
      </c>
      <c r="J1369" s="316">
        <f t="shared" si="299"/>
      </c>
      <c r="K1369" s="317"/>
      <c r="L1369" s="594"/>
      <c r="M1369" s="327"/>
      <c r="N1369" s="408">
        <f t="shared" si="300"/>
        <v>0</v>
      </c>
      <c r="O1369" s="595">
        <f>L1369+M1369-N1369</f>
        <v>0</v>
      </c>
      <c r="P1369" s="317"/>
      <c r="Q1369" s="594"/>
      <c r="R1369" s="327"/>
      <c r="S1369" s="602">
        <f>+IF(+(L1369+M1369)&gt;=I1369,+M1369,+(+I1369-L1369))</f>
        <v>0</v>
      </c>
      <c r="T1369" s="408">
        <f>Q1369+R1369-S1369</f>
        <v>0</v>
      </c>
      <c r="U1369" s="327"/>
      <c r="V1369" s="327"/>
      <c r="W1369" s="328"/>
      <c r="X1369" s="406">
        <f t="shared" si="301"/>
        <v>0</v>
      </c>
    </row>
    <row r="1370" spans="1:24" ht="18.75" thickBot="1">
      <c r="A1370" s="336">
        <v>795</v>
      </c>
      <c r="B1370" s="220"/>
      <c r="C1370" s="170">
        <v>5502</v>
      </c>
      <c r="D1370" s="181" t="s">
        <v>881</v>
      </c>
      <c r="E1370" s="625"/>
      <c r="F1370" s="627"/>
      <c r="G1370" s="318"/>
      <c r="H1370" s="318"/>
      <c r="I1370" s="856">
        <f>F1370+G1370+H1370</f>
        <v>0</v>
      </c>
      <c r="J1370" s="316">
        <f t="shared" si="299"/>
      </c>
      <c r="K1370" s="317"/>
      <c r="L1370" s="594"/>
      <c r="M1370" s="327"/>
      <c r="N1370" s="408">
        <f t="shared" si="300"/>
        <v>0</v>
      </c>
      <c r="O1370" s="595">
        <f>L1370+M1370-N1370</f>
        <v>0</v>
      </c>
      <c r="P1370" s="317"/>
      <c r="Q1370" s="594"/>
      <c r="R1370" s="327"/>
      <c r="S1370" s="602">
        <f>+IF(+(L1370+M1370)&gt;=I1370,+M1370,+(+I1370-L1370))</f>
        <v>0</v>
      </c>
      <c r="T1370" s="408">
        <f>Q1370+R1370-S1370</f>
        <v>0</v>
      </c>
      <c r="U1370" s="327"/>
      <c r="V1370" s="327"/>
      <c r="W1370" s="328"/>
      <c r="X1370" s="406">
        <f t="shared" si="301"/>
        <v>0</v>
      </c>
    </row>
    <row r="1371" spans="1:24" ht="18.75" thickBot="1">
      <c r="A1371" s="335">
        <v>805</v>
      </c>
      <c r="B1371" s="220"/>
      <c r="C1371" s="170">
        <v>5503</v>
      </c>
      <c r="D1371" s="172" t="s">
        <v>882</v>
      </c>
      <c r="E1371" s="625"/>
      <c r="F1371" s="627"/>
      <c r="G1371" s="318"/>
      <c r="H1371" s="318"/>
      <c r="I1371" s="856">
        <f>F1371+G1371+H1371</f>
        <v>0</v>
      </c>
      <c r="J1371" s="316">
        <f t="shared" si="299"/>
      </c>
      <c r="K1371" s="317"/>
      <c r="L1371" s="594"/>
      <c r="M1371" s="327"/>
      <c r="N1371" s="408">
        <f t="shared" si="300"/>
        <v>0</v>
      </c>
      <c r="O1371" s="595">
        <f>L1371+M1371-N1371</f>
        <v>0</v>
      </c>
      <c r="P1371" s="317"/>
      <c r="Q1371" s="594"/>
      <c r="R1371" s="327"/>
      <c r="S1371" s="602">
        <f>+IF(+(L1371+M1371)&gt;=I1371,+M1371,+(+I1371-L1371))</f>
        <v>0</v>
      </c>
      <c r="T1371" s="408">
        <f>Q1371+R1371-S1371</f>
        <v>0</v>
      </c>
      <c r="U1371" s="327"/>
      <c r="V1371" s="327"/>
      <c r="W1371" s="328"/>
      <c r="X1371" s="406">
        <f t="shared" si="301"/>
        <v>0</v>
      </c>
    </row>
    <row r="1372" spans="1:24" ht="18.75" thickBot="1">
      <c r="A1372" s="336">
        <v>810</v>
      </c>
      <c r="B1372" s="220"/>
      <c r="C1372" s="170">
        <v>5504</v>
      </c>
      <c r="D1372" s="181" t="s">
        <v>883</v>
      </c>
      <c r="E1372" s="625"/>
      <c r="F1372" s="627"/>
      <c r="G1372" s="318"/>
      <c r="H1372" s="318"/>
      <c r="I1372" s="856">
        <f>F1372+G1372+H1372</f>
        <v>0</v>
      </c>
      <c r="J1372" s="316">
        <f t="shared" si="299"/>
      </c>
      <c r="K1372" s="317"/>
      <c r="L1372" s="594"/>
      <c r="M1372" s="327"/>
      <c r="N1372" s="408">
        <f t="shared" si="300"/>
        <v>0</v>
      </c>
      <c r="O1372" s="595">
        <f>L1372+M1372-N1372</f>
        <v>0</v>
      </c>
      <c r="P1372" s="317"/>
      <c r="Q1372" s="594"/>
      <c r="R1372" s="327"/>
      <c r="S1372" s="602">
        <f>+IF(+(L1372+M1372)&gt;=I1372,+M1372,+(+I1372-L1372))</f>
        <v>0</v>
      </c>
      <c r="T1372" s="408">
        <f>Q1372+R1372-S1372</f>
        <v>0</v>
      </c>
      <c r="U1372" s="327"/>
      <c r="V1372" s="327"/>
      <c r="W1372" s="328"/>
      <c r="X1372" s="406">
        <f t="shared" si="301"/>
        <v>0</v>
      </c>
    </row>
    <row r="1373" spans="1:24" ht="18.75" thickBot="1">
      <c r="A1373" s="336">
        <v>815</v>
      </c>
      <c r="B1373" s="222">
        <v>5700</v>
      </c>
      <c r="C1373" s="1040" t="s">
        <v>884</v>
      </c>
      <c r="D1373" s="1041"/>
      <c r="E1373" s="1024">
        <f>SUM(E1374:E1376)</f>
        <v>0</v>
      </c>
      <c r="F1373" s="674">
        <f>SUM(F1374:F1376)</f>
        <v>0</v>
      </c>
      <c r="G1373" s="607">
        <f>SUM(G1374:G1376)</f>
        <v>0</v>
      </c>
      <c r="H1373" s="607">
        <f>SUM(H1374:H1376)</f>
        <v>0</v>
      </c>
      <c r="I1373" s="607">
        <f>SUM(I1374:I1376)</f>
        <v>0</v>
      </c>
      <c r="J1373" s="316">
        <f t="shared" si="299"/>
      </c>
      <c r="K1373" s="317"/>
      <c r="L1373" s="430">
        <f>SUM(L1374:L1376)</f>
        <v>0</v>
      </c>
      <c r="M1373" s="431">
        <f>SUM(M1374:M1376)</f>
        <v>0</v>
      </c>
      <c r="N1373" s="608">
        <f>SUM(N1374:N1375)</f>
        <v>0</v>
      </c>
      <c r="O1373" s="609">
        <f>SUM(O1374:O1376)</f>
        <v>0</v>
      </c>
      <c r="P1373" s="317"/>
      <c r="Q1373" s="430">
        <f>SUM(Q1374:Q1376)</f>
        <v>0</v>
      </c>
      <c r="R1373" s="431">
        <f>SUM(R1374:R1376)</f>
        <v>0</v>
      </c>
      <c r="S1373" s="431">
        <f>SUM(S1374:S1376)</f>
        <v>0</v>
      </c>
      <c r="T1373" s="431">
        <f>SUM(T1374:T1376)</f>
        <v>0</v>
      </c>
      <c r="U1373" s="431">
        <f>SUM(U1374:U1376)</f>
        <v>0</v>
      </c>
      <c r="V1373" s="431">
        <f>SUM(V1374:V1375)</f>
        <v>0</v>
      </c>
      <c r="W1373" s="609">
        <f>SUM(W1374:W1376)</f>
        <v>0</v>
      </c>
      <c r="X1373" s="406">
        <f t="shared" si="301"/>
        <v>0</v>
      </c>
    </row>
    <row r="1374" spans="1:24" ht="18.75" thickBot="1">
      <c r="A1374" s="342">
        <v>525</v>
      </c>
      <c r="B1374" s="223"/>
      <c r="C1374" s="224">
        <v>5701</v>
      </c>
      <c r="D1374" s="225" t="s">
        <v>885</v>
      </c>
      <c r="E1374" s="677"/>
      <c r="F1374" s="675"/>
      <c r="G1374" s="610"/>
      <c r="H1374" s="610"/>
      <c r="I1374" s="856">
        <f>F1374+G1374+H1374</f>
        <v>0</v>
      </c>
      <c r="J1374" s="316">
        <f t="shared" si="299"/>
      </c>
      <c r="K1374" s="317"/>
      <c r="L1374" s="611"/>
      <c r="M1374" s="612"/>
      <c r="N1374" s="434">
        <f t="shared" si="300"/>
        <v>0</v>
      </c>
      <c r="O1374" s="595">
        <f>L1374+M1374-N1374</f>
        <v>0</v>
      </c>
      <c r="P1374" s="317"/>
      <c r="Q1374" s="611"/>
      <c r="R1374" s="612"/>
      <c r="S1374" s="602">
        <f>+IF(+(L1374+M1374)&gt;=I1374,+M1374,+(+I1374-L1374))</f>
        <v>0</v>
      </c>
      <c r="T1374" s="408">
        <f>Q1374+R1374-S1374</f>
        <v>0</v>
      </c>
      <c r="U1374" s="612"/>
      <c r="V1374" s="612"/>
      <c r="W1374" s="328"/>
      <c r="X1374" s="406">
        <f t="shared" si="301"/>
        <v>0</v>
      </c>
    </row>
    <row r="1375" spans="1:24" ht="18.75" thickBot="1">
      <c r="A1375" s="336">
        <v>816</v>
      </c>
      <c r="B1375" s="223"/>
      <c r="C1375" s="228">
        <v>5702</v>
      </c>
      <c r="D1375" s="229" t="s">
        <v>886</v>
      </c>
      <c r="E1375" s="677"/>
      <c r="F1375" s="675"/>
      <c r="G1375" s="610"/>
      <c r="H1375" s="610"/>
      <c r="I1375" s="856">
        <f>F1375+G1375+H1375</f>
        <v>0</v>
      </c>
      <c r="J1375" s="316">
        <f t="shared" si="299"/>
      </c>
      <c r="K1375" s="317"/>
      <c r="L1375" s="611"/>
      <c r="M1375" s="612"/>
      <c r="N1375" s="434">
        <f t="shared" si="300"/>
        <v>0</v>
      </c>
      <c r="O1375" s="595">
        <f>L1375+M1375-N1375</f>
        <v>0</v>
      </c>
      <c r="P1375" s="317"/>
      <c r="Q1375" s="611"/>
      <c r="R1375" s="612"/>
      <c r="S1375" s="602">
        <f>+IF(+(L1375+M1375)&gt;=I1375,+M1375,+(+I1375-L1375))</f>
        <v>0</v>
      </c>
      <c r="T1375" s="408">
        <f>Q1375+R1375-S1375</f>
        <v>0</v>
      </c>
      <c r="U1375" s="612"/>
      <c r="V1375" s="612"/>
      <c r="W1375" s="328"/>
      <c r="X1375" s="406">
        <f t="shared" si="301"/>
        <v>0</v>
      </c>
    </row>
    <row r="1376" spans="1:24" ht="36" customHeight="1" thickBot="1">
      <c r="A1376" s="335">
        <v>820</v>
      </c>
      <c r="B1376" s="169"/>
      <c r="C1376" s="230">
        <v>4071</v>
      </c>
      <c r="D1376" s="650" t="s">
        <v>887</v>
      </c>
      <c r="E1376" s="625"/>
      <c r="F1376" s="637"/>
      <c r="G1376" s="350"/>
      <c r="H1376" s="350"/>
      <c r="I1376" s="856">
        <f>F1376+G1376+H1376</f>
        <v>0</v>
      </c>
      <c r="J1376" s="316">
        <f t="shared" si="299"/>
      </c>
      <c r="K1376" s="317"/>
      <c r="L1376" s="436"/>
      <c r="M1376" s="414"/>
      <c r="N1376" s="414"/>
      <c r="O1376" s="613"/>
      <c r="P1376" s="317"/>
      <c r="Q1376" s="409"/>
      <c r="R1376" s="414"/>
      <c r="S1376" s="414"/>
      <c r="T1376" s="414"/>
      <c r="U1376" s="414"/>
      <c r="V1376" s="414"/>
      <c r="W1376" s="596"/>
      <c r="X1376" s="406">
        <f t="shared" si="301"/>
        <v>0</v>
      </c>
    </row>
    <row r="1377" spans="1:24" ht="15.75">
      <c r="A1377" s="336">
        <v>821</v>
      </c>
      <c r="B1377" s="220"/>
      <c r="C1377" s="231"/>
      <c r="D1377" s="438" t="s">
        <v>888</v>
      </c>
      <c r="E1377" s="322"/>
      <c r="F1377" s="322"/>
      <c r="G1377" s="322"/>
      <c r="H1377" s="322"/>
      <c r="I1377" s="323"/>
      <c r="J1377" s="316">
        <f t="shared" si="299"/>
      </c>
      <c r="K1377" s="317"/>
      <c r="L1377" s="614"/>
      <c r="M1377" s="615"/>
      <c r="N1377" s="425"/>
      <c r="O1377" s="426"/>
      <c r="P1377" s="317"/>
      <c r="Q1377" s="614"/>
      <c r="R1377" s="615"/>
      <c r="S1377" s="425"/>
      <c r="T1377" s="425"/>
      <c r="U1377" s="615"/>
      <c r="V1377" s="425"/>
      <c r="W1377" s="426"/>
      <c r="X1377" s="426"/>
    </row>
    <row r="1378" spans="1:24" ht="19.5" thickBot="1">
      <c r="A1378" s="336">
        <v>822</v>
      </c>
      <c r="B1378" s="616">
        <v>98</v>
      </c>
      <c r="C1378" s="1042" t="s">
        <v>889</v>
      </c>
      <c r="D1378" s="1043"/>
      <c r="E1378" s="628"/>
      <c r="F1378" s="631"/>
      <c r="G1378" s="331"/>
      <c r="H1378" s="331"/>
      <c r="I1378" s="856">
        <f>F1378+G1378+H1378</f>
        <v>0</v>
      </c>
      <c r="J1378" s="316">
        <f>(IF($E1378&lt;&gt;0,$J$2,IF($I1378&lt;&gt;0,$J$2,"")))</f>
      </c>
      <c r="K1378" s="317"/>
      <c r="L1378" s="601"/>
      <c r="M1378" s="329"/>
      <c r="N1378" s="412">
        <f t="shared" si="300"/>
        <v>0</v>
      </c>
      <c r="O1378" s="595">
        <f>L1378+M1378-N1378</f>
        <v>0</v>
      </c>
      <c r="P1378" s="317"/>
      <c r="Q1378" s="601"/>
      <c r="R1378" s="329"/>
      <c r="S1378" s="602">
        <f>+IF(+(L1378+M1378)&gt;=I1378,+M1378,+(+I1378-L1378))</f>
        <v>0</v>
      </c>
      <c r="T1378" s="408">
        <f>Q1378+R1378-S1378</f>
        <v>0</v>
      </c>
      <c r="U1378" s="329"/>
      <c r="V1378" s="329"/>
      <c r="W1378" s="328"/>
      <c r="X1378" s="406">
        <f t="shared" si="301"/>
        <v>0</v>
      </c>
    </row>
    <row r="1379" spans="1:24" ht="15.75">
      <c r="A1379" s="336">
        <v>823</v>
      </c>
      <c r="B1379" s="232"/>
      <c r="C1379" s="440" t="s">
        <v>890</v>
      </c>
      <c r="D1379" s="441"/>
      <c r="E1379" s="532"/>
      <c r="F1379" s="532"/>
      <c r="G1379" s="532"/>
      <c r="H1379" s="532"/>
      <c r="I1379" s="442"/>
      <c r="J1379" s="316">
        <f>(IF($E1379&lt;&gt;0,$J$2,IF($I1379&lt;&gt;0,$J$2,"")))</f>
      </c>
      <c r="K1379" s="317"/>
      <c r="L1379" s="443"/>
      <c r="M1379" s="444"/>
      <c r="N1379" s="444"/>
      <c r="O1379" s="445"/>
      <c r="P1379" s="317"/>
      <c r="Q1379" s="443"/>
      <c r="R1379" s="444"/>
      <c r="S1379" s="444"/>
      <c r="T1379" s="444"/>
      <c r="U1379" s="444"/>
      <c r="V1379" s="444"/>
      <c r="W1379" s="445"/>
      <c r="X1379" s="445"/>
    </row>
    <row r="1380" spans="1:24" ht="15.75">
      <c r="A1380" s="336">
        <v>825</v>
      </c>
      <c r="B1380" s="232"/>
      <c r="C1380" s="446" t="s">
        <v>891</v>
      </c>
      <c r="D1380" s="438"/>
      <c r="E1380" s="520"/>
      <c r="F1380" s="520"/>
      <c r="G1380" s="520"/>
      <c r="H1380" s="520"/>
      <c r="I1380" s="394"/>
      <c r="J1380" s="316">
        <f>(IF($E1380&lt;&gt;0,$J$2,IF($I1380&lt;&gt;0,$J$2,"")))</f>
      </c>
      <c r="K1380" s="317"/>
      <c r="L1380" s="447"/>
      <c r="M1380" s="448"/>
      <c r="N1380" s="448"/>
      <c r="O1380" s="449"/>
      <c r="P1380" s="317"/>
      <c r="Q1380" s="447"/>
      <c r="R1380" s="448"/>
      <c r="S1380" s="448"/>
      <c r="T1380" s="448"/>
      <c r="U1380" s="448"/>
      <c r="V1380" s="448"/>
      <c r="W1380" s="449"/>
      <c r="X1380" s="449"/>
    </row>
    <row r="1381" spans="1:24" ht="16.5" thickBot="1">
      <c r="A1381" s="336"/>
      <c r="B1381" s="233"/>
      <c r="C1381" s="450" t="s">
        <v>892</v>
      </c>
      <c r="D1381" s="451"/>
      <c r="E1381" s="533"/>
      <c r="F1381" s="533"/>
      <c r="G1381" s="533"/>
      <c r="H1381" s="533"/>
      <c r="I1381" s="400"/>
      <c r="J1381" s="316">
        <f>(IF($E1381&lt;&gt;0,$J$2,IF($I1381&lt;&gt;0,$J$2,"")))</f>
      </c>
      <c r="K1381" s="317"/>
      <c r="L1381" s="452"/>
      <c r="M1381" s="453"/>
      <c r="N1381" s="453"/>
      <c r="O1381" s="454"/>
      <c r="P1381" s="317"/>
      <c r="Q1381" s="452"/>
      <c r="R1381" s="453"/>
      <c r="S1381" s="453"/>
      <c r="T1381" s="453"/>
      <c r="U1381" s="453"/>
      <c r="V1381" s="453"/>
      <c r="W1381" s="454"/>
      <c r="X1381" s="454"/>
    </row>
    <row r="1382" spans="1:24" ht="19.5" thickBot="1">
      <c r="A1382" s="336"/>
      <c r="B1382" s="234"/>
      <c r="C1382" s="202" t="s">
        <v>775</v>
      </c>
      <c r="D1382" s="235" t="s">
        <v>893</v>
      </c>
      <c r="E1382" s="353">
        <f>SUM(E1271,E1274,E1280,E1286,E1287,E1306,E1312,E1316,E1317,E1318,E1319,E1320,E1328,E1335,E1336,E1337,E1338,E1345,E1349,E1350,E1351,E1352,E1355,E1356,E1364,E1367,E1368,E1373)+E1378</f>
        <v>66559</v>
      </c>
      <c r="F1382" s="353">
        <f>SUM(F1271,F1274,F1280,F1286,F1287,F1306,F1312,F1316,F1317,F1318,F1319,F1320,F1328,F1335,F1336,F1337,F1338,F1345,F1349,F1350,F1351,F1352,F1355,F1356,F1364,F1367,F1368,F1373)+F1378</f>
        <v>515</v>
      </c>
      <c r="G1382" s="353">
        <f>SUM(G1271,G1274,G1280,G1286,G1287,G1306,G1312,G1316,G1317,G1318,G1319,G1320,G1328,G1335,G1336,G1337,G1338,G1345,G1349,G1350,G1351,G1352,G1355,G1356,G1364,G1367,G1368,G1373)+G1378</f>
        <v>0</v>
      </c>
      <c r="H1382" s="353">
        <f>SUM(H1271,H1274,H1280,H1286,H1287,H1306,H1312,H1316,H1317,H1318,H1319,H1320,H1328,H1335,H1336,H1337,H1338,H1345,H1349,H1350,H1351,H1352,H1355,H1356,H1364,H1367,H1368,H1373)+H1378</f>
        <v>0</v>
      </c>
      <c r="I1382" s="353">
        <f>SUM(I1271,I1274,I1280,I1286,I1287,I1306,I1312,I1316,I1317,I1318,I1319,I1320,I1328,I1335,I1336,I1337,I1338,I1345,I1349,I1350,I1351,I1352,I1355,I1356,I1364,I1367,I1368,I1373)+I1378</f>
        <v>515</v>
      </c>
      <c r="J1382" s="316">
        <f>(IF($E1382&lt;&gt;0,$J$2,IF($I1382&lt;&gt;0,$J$2,"")))</f>
        <v>1</v>
      </c>
      <c r="K1382" s="965" t="str">
        <f>LEFT(C1267,1)</f>
        <v>9</v>
      </c>
      <c r="L1382" s="456">
        <f>SUM(L1271,L1274,L1280,L1286,L1287,L1306,L1312,L1316,L1317,L1318,L1319,L1320,L1328,L1335,L1336,L1337,L1338,L1345,L1349,L1350,L1351,L1352,L1355,L1356,L1364,L1367,L1368,L1373)+L1378</f>
        <v>0</v>
      </c>
      <c r="M1382" s="456">
        <f>SUM(M1271,M1274,M1280,M1286,M1287,M1306,M1312,M1316,M1317,M1318,M1319,M1320,M1328,M1335,M1336,M1337,M1338,M1345,M1349,M1350,M1351,M1352,M1355,M1356,M1364,M1367,M1368,M1373)+M1378</f>
        <v>0</v>
      </c>
      <c r="N1382" s="617">
        <f>SUM(N1271,N1274,N1280,N1286,N1287,N1306,N1312,N1316,N1317,N1318,N1319,N1320,N1328,N1335,N1336,N1337,N1338,N1345,N1349,N1350,N1351,N1352,N1355,N1356,N1364,N1367,N1368,N1373)+N1378</f>
        <v>515</v>
      </c>
      <c r="O1382" s="456">
        <f>SUM(O1271,O1274,O1280,O1286,O1287,O1306,O1312,O1316,O1317,O1318,O1319,O1320,O1328,O1335,O1336,O1337,O1338,O1345,O1349,O1350,O1351,O1352,O1355,O1356,O1364,O1367,O1368,O1373)+O1378</f>
        <v>-515</v>
      </c>
      <c r="P1382" s="288"/>
      <c r="Q1382" s="456">
        <f aca="true" t="shared" si="319" ref="Q1382:W1382">SUM(Q1271,Q1274,Q1280,Q1286,Q1287,Q1306,Q1312,Q1316,Q1317,Q1318,Q1319,Q1320,Q1328,Q1335,Q1336,Q1337,Q1338,Q1345,Q1349,Q1350,Q1351,Q1352,Q1355,Q1356,Q1364,Q1367,Q1368,Q1373)+Q1378</f>
        <v>0</v>
      </c>
      <c r="R1382" s="456">
        <f t="shared" si="319"/>
        <v>0</v>
      </c>
      <c r="S1382" s="617">
        <f t="shared" si="319"/>
        <v>282</v>
      </c>
      <c r="T1382" s="456">
        <f t="shared" si="319"/>
        <v>-282</v>
      </c>
      <c r="U1382" s="456">
        <f t="shared" si="319"/>
        <v>0</v>
      </c>
      <c r="V1382" s="617">
        <f t="shared" si="319"/>
        <v>0</v>
      </c>
      <c r="W1382" s="456">
        <f t="shared" si="319"/>
        <v>0</v>
      </c>
      <c r="X1382" s="406">
        <f>T1382-U1382-V1382-W1382</f>
        <v>-282</v>
      </c>
    </row>
    <row r="1383" spans="1:24" ht="15.75">
      <c r="A1383" s="937"/>
      <c r="B1383" s="987" t="s">
        <v>315</v>
      </c>
      <c r="C1383" s="236"/>
      <c r="I1383" s="285"/>
      <c r="J1383" s="287">
        <f>J1382</f>
        <v>1</v>
      </c>
      <c r="P1383" s="543"/>
      <c r="X1383" s="543"/>
    </row>
    <row r="1384" spans="1:24" ht="15.75">
      <c r="A1384" s="937"/>
      <c r="B1384" s="529"/>
      <c r="C1384" s="529"/>
      <c r="D1384" s="530"/>
      <c r="E1384" s="529"/>
      <c r="F1384" s="529"/>
      <c r="G1384" s="529"/>
      <c r="H1384" s="529"/>
      <c r="I1384" s="531"/>
      <c r="J1384" s="287">
        <f>J1382</f>
        <v>1</v>
      </c>
      <c r="L1384" s="529"/>
      <c r="M1384" s="529"/>
      <c r="N1384" s="531"/>
      <c r="O1384" s="531"/>
      <c r="P1384" s="531"/>
      <c r="Q1384" s="529"/>
      <c r="R1384" s="529"/>
      <c r="S1384" s="531"/>
      <c r="T1384" s="531"/>
      <c r="U1384" s="529"/>
      <c r="V1384" s="531"/>
      <c r="W1384" s="531"/>
      <c r="X1384" s="531"/>
    </row>
    <row r="1385" ht="15.75">
      <c r="A1385" s="937"/>
    </row>
    <row r="1386" ht="15.75">
      <c r="A1386" s="937"/>
    </row>
    <row r="1387" ht="15.75">
      <c r="A1387" s="937"/>
    </row>
    <row r="1388" ht="15.75">
      <c r="A1388" s="937"/>
    </row>
    <row r="1389" ht="15.75">
      <c r="A1389" s="937"/>
    </row>
    <row r="1390" ht="15.75">
      <c r="A1390" s="937"/>
    </row>
    <row r="1391" ht="15.75">
      <c r="A1391" s="937"/>
    </row>
    <row r="1392" ht="15.75">
      <c r="A1392" s="937"/>
    </row>
    <row r="1393" ht="15.75">
      <c r="A1393" s="938"/>
    </row>
    <row r="1394" ht="15.75">
      <c r="A1394" s="938">
        <v>905</v>
      </c>
    </row>
    <row r="1395" ht="15.75">
      <c r="A1395" s="938">
        <v>906</v>
      </c>
    </row>
    <row r="1396" ht="15.75">
      <c r="A1396" s="938">
        <v>907</v>
      </c>
    </row>
    <row r="1397" ht="15.75">
      <c r="A1397" s="938">
        <v>910</v>
      </c>
    </row>
    <row r="1398" ht="15.75">
      <c r="A1398" s="938">
        <v>911</v>
      </c>
    </row>
    <row r="1399" ht="15.75">
      <c r="A1399" s="938">
        <v>912</v>
      </c>
    </row>
    <row r="1400" ht="15.75">
      <c r="A1400" s="938">
        <v>920</v>
      </c>
    </row>
    <row r="1401" ht="15.75">
      <c r="A1401" s="938">
        <v>921</v>
      </c>
    </row>
    <row r="1402" ht="15.75">
      <c r="A1402" s="938">
        <v>922</v>
      </c>
    </row>
    <row r="1403" ht="15.75">
      <c r="A1403" s="938">
        <v>930</v>
      </c>
    </row>
    <row r="1404" ht="15.75">
      <c r="A1404" s="938">
        <v>931</v>
      </c>
    </row>
    <row r="1405" ht="15.75">
      <c r="A1405" s="938">
        <v>932</v>
      </c>
    </row>
    <row r="1406" ht="15.75">
      <c r="A1406" s="938">
        <v>935</v>
      </c>
    </row>
    <row r="1407" ht="15.75">
      <c r="A1407" s="938">
        <v>940</v>
      </c>
    </row>
    <row r="1408" ht="15.75">
      <c r="A1408" s="938">
        <v>950</v>
      </c>
    </row>
    <row r="1409" ht="15.75">
      <c r="A1409" s="938">
        <v>953</v>
      </c>
    </row>
    <row r="1410" ht="15.75">
      <c r="A1410" s="938">
        <v>954</v>
      </c>
    </row>
    <row r="1411" ht="15.75">
      <c r="A1411" s="939">
        <v>955</v>
      </c>
    </row>
    <row r="1412" ht="15.75">
      <c r="A1412" s="939">
        <v>956</v>
      </c>
    </row>
    <row r="1413" ht="15.75">
      <c r="A1413" s="939">
        <v>958</v>
      </c>
    </row>
    <row r="1414" ht="15.75">
      <c r="A1414" s="939">
        <v>959</v>
      </c>
    </row>
    <row r="1415" ht="15.75">
      <c r="A1415" s="939">
        <v>960</v>
      </c>
    </row>
    <row r="1416" ht="15.75">
      <c r="A1416" s="351"/>
    </row>
    <row r="1417" ht="15.75">
      <c r="A1417" s="351"/>
    </row>
    <row r="1418" ht="15.75">
      <c r="A1418" s="351"/>
    </row>
    <row r="1419" ht="15.75">
      <c r="A1419" s="351"/>
    </row>
    <row r="1420" ht="15.75">
      <c r="A1420" s="351"/>
    </row>
    <row r="1422" ht="36" customHeight="1"/>
  </sheetData>
  <sheetProtection password="81B0" sheet="1" objects="1" scenarios="1"/>
  <mergeCells count="360">
    <mergeCell ref="C565:D565"/>
    <mergeCell ref="F19:I19"/>
    <mergeCell ref="C512:D512"/>
    <mergeCell ref="C516:D516"/>
    <mergeCell ref="C517:D517"/>
    <mergeCell ref="C522:D522"/>
    <mergeCell ref="C525:D525"/>
    <mergeCell ref="C540:D540"/>
    <mergeCell ref="C486:D486"/>
    <mergeCell ref="C481:D481"/>
    <mergeCell ref="C560:D560"/>
    <mergeCell ref="B417:D417"/>
    <mergeCell ref="B420:D420"/>
    <mergeCell ref="B431:D431"/>
    <mergeCell ref="B433:D433"/>
    <mergeCell ref="C508:D508"/>
    <mergeCell ref="C487:D487"/>
    <mergeCell ref="C496:D496"/>
    <mergeCell ref="C499:D499"/>
    <mergeCell ref="C503:D503"/>
    <mergeCell ref="C465:D465"/>
    <mergeCell ref="C383:D383"/>
    <mergeCell ref="C387:D387"/>
    <mergeCell ref="B436:D436"/>
    <mergeCell ref="C445:D445"/>
    <mergeCell ref="C404:D404"/>
    <mergeCell ref="C449:D449"/>
    <mergeCell ref="C452:D452"/>
    <mergeCell ref="C455:D455"/>
    <mergeCell ref="C462:D462"/>
    <mergeCell ref="B415:D415"/>
    <mergeCell ref="C390:D390"/>
    <mergeCell ref="C394:D394"/>
    <mergeCell ref="C369:D369"/>
    <mergeCell ref="C372:D372"/>
    <mergeCell ref="C405:D405"/>
    <mergeCell ref="C406:D406"/>
    <mergeCell ref="C377:D377"/>
    <mergeCell ref="C380:D380"/>
    <mergeCell ref="C407:D407"/>
    <mergeCell ref="C272:D272"/>
    <mergeCell ref="C277:D277"/>
    <mergeCell ref="C408:D408"/>
    <mergeCell ref="B326:D326"/>
    <mergeCell ref="C337:D337"/>
    <mergeCell ref="C351:D351"/>
    <mergeCell ref="C361:D361"/>
    <mergeCell ref="B323:D323"/>
    <mergeCell ref="B285:D285"/>
    <mergeCell ref="B287:D287"/>
    <mergeCell ref="B290:D290"/>
    <mergeCell ref="C248:D248"/>
    <mergeCell ref="C249:D249"/>
    <mergeCell ref="C250:D250"/>
    <mergeCell ref="C255:D255"/>
    <mergeCell ref="C263:D263"/>
    <mergeCell ref="C266:D266"/>
    <mergeCell ref="C267:D267"/>
    <mergeCell ref="B321:D321"/>
    <mergeCell ref="B318:D318"/>
    <mergeCell ref="C215:D215"/>
    <mergeCell ref="C251:D251"/>
    <mergeCell ref="C254:D254"/>
    <mergeCell ref="C218:D218"/>
    <mergeCell ref="C219:D219"/>
    <mergeCell ref="C234:D234"/>
    <mergeCell ref="C235:D235"/>
    <mergeCell ref="C236:D236"/>
    <mergeCell ref="C237:D237"/>
    <mergeCell ref="C244:D244"/>
    <mergeCell ref="C216:D216"/>
    <mergeCell ref="C217:D217"/>
    <mergeCell ref="Q164:Q165"/>
    <mergeCell ref="R164:R165"/>
    <mergeCell ref="C173:D173"/>
    <mergeCell ref="C179:D179"/>
    <mergeCell ref="C185:D185"/>
    <mergeCell ref="C186:D186"/>
    <mergeCell ref="C205:D205"/>
    <mergeCell ref="C211:D211"/>
    <mergeCell ref="X164:X165"/>
    <mergeCell ref="C170:D170"/>
    <mergeCell ref="L164:L165"/>
    <mergeCell ref="M164:M165"/>
    <mergeCell ref="N164:N165"/>
    <mergeCell ref="O164:O165"/>
    <mergeCell ref="T164:T165"/>
    <mergeCell ref="S164:S165"/>
    <mergeCell ref="C76:D76"/>
    <mergeCell ref="C91:D91"/>
    <mergeCell ref="L160:N160"/>
    <mergeCell ref="Q160:S160"/>
    <mergeCell ref="C119:D119"/>
    <mergeCell ref="C135:D135"/>
    <mergeCell ref="C136:D136"/>
    <mergeCell ref="C138:D138"/>
    <mergeCell ref="B157:D157"/>
    <mergeCell ref="B160:D160"/>
    <mergeCell ref="C64:D64"/>
    <mergeCell ref="C72:D72"/>
    <mergeCell ref="C73:D73"/>
    <mergeCell ref="C74:D74"/>
    <mergeCell ref="C51:D51"/>
    <mergeCell ref="C57:D57"/>
    <mergeCell ref="C60:D60"/>
    <mergeCell ref="C63:D63"/>
    <mergeCell ref="C94:D94"/>
    <mergeCell ref="C95:D95"/>
    <mergeCell ref="C109:D109"/>
    <mergeCell ref="C113:D113"/>
    <mergeCell ref="C141:D141"/>
    <mergeCell ref="B155:D155"/>
    <mergeCell ref="B7:D7"/>
    <mergeCell ref="B9:D9"/>
    <mergeCell ref="B12:D12"/>
    <mergeCell ref="C22:D22"/>
    <mergeCell ref="C40:D40"/>
    <mergeCell ref="C45:D45"/>
    <mergeCell ref="C28:D28"/>
    <mergeCell ref="C33:D33"/>
    <mergeCell ref="B583:D583"/>
    <mergeCell ref="B585:D585"/>
    <mergeCell ref="B588:D588"/>
    <mergeCell ref="Q592:Q593"/>
    <mergeCell ref="R592:R593"/>
    <mergeCell ref="S592:S593"/>
    <mergeCell ref="T592:T593"/>
    <mergeCell ref="L593:L594"/>
    <mergeCell ref="M593:M594"/>
    <mergeCell ref="N593:N594"/>
    <mergeCell ref="O593:O594"/>
    <mergeCell ref="C601:D601"/>
    <mergeCell ref="C604:D604"/>
    <mergeCell ref="C610:D610"/>
    <mergeCell ref="C616:D616"/>
    <mergeCell ref="C617:D617"/>
    <mergeCell ref="C636:D636"/>
    <mergeCell ref="C642:D642"/>
    <mergeCell ref="C646:D646"/>
    <mergeCell ref="C647:D647"/>
    <mergeCell ref="C648:D648"/>
    <mergeCell ref="C649:D649"/>
    <mergeCell ref="C650:D650"/>
    <mergeCell ref="C658:D658"/>
    <mergeCell ref="C665:D665"/>
    <mergeCell ref="C666:D666"/>
    <mergeCell ref="C667:D667"/>
    <mergeCell ref="C668:D668"/>
    <mergeCell ref="C675:D675"/>
    <mergeCell ref="C679:D679"/>
    <mergeCell ref="C680:D680"/>
    <mergeCell ref="C681:D681"/>
    <mergeCell ref="C682:D682"/>
    <mergeCell ref="C685:D685"/>
    <mergeCell ref="C686:D686"/>
    <mergeCell ref="C694:D694"/>
    <mergeCell ref="C697:D697"/>
    <mergeCell ref="C698:D698"/>
    <mergeCell ref="C703:D703"/>
    <mergeCell ref="C708:D708"/>
    <mergeCell ref="B717:D717"/>
    <mergeCell ref="B719:D719"/>
    <mergeCell ref="B722:D722"/>
    <mergeCell ref="Q726:Q727"/>
    <mergeCell ref="R726:R727"/>
    <mergeCell ref="S726:S727"/>
    <mergeCell ref="T726:T727"/>
    <mergeCell ref="L727:L728"/>
    <mergeCell ref="M727:M728"/>
    <mergeCell ref="N727:N728"/>
    <mergeCell ref="O727:O728"/>
    <mergeCell ref="C735:D735"/>
    <mergeCell ref="C738:D738"/>
    <mergeCell ref="C744:D744"/>
    <mergeCell ref="C750:D750"/>
    <mergeCell ref="C751:D751"/>
    <mergeCell ref="C770:D770"/>
    <mergeCell ref="C776:D776"/>
    <mergeCell ref="C780:D780"/>
    <mergeCell ref="C781:D781"/>
    <mergeCell ref="C782:D782"/>
    <mergeCell ref="C783:D783"/>
    <mergeCell ref="C784:D784"/>
    <mergeCell ref="C792:D792"/>
    <mergeCell ref="C799:D799"/>
    <mergeCell ref="C800:D800"/>
    <mergeCell ref="C801:D801"/>
    <mergeCell ref="C802:D802"/>
    <mergeCell ref="C809:D809"/>
    <mergeCell ref="C813:D813"/>
    <mergeCell ref="C814:D814"/>
    <mergeCell ref="C815:D815"/>
    <mergeCell ref="C816:D816"/>
    <mergeCell ref="C819:D819"/>
    <mergeCell ref="C820:D820"/>
    <mergeCell ref="C828:D828"/>
    <mergeCell ref="C831:D831"/>
    <mergeCell ref="C832:D832"/>
    <mergeCell ref="C837:D837"/>
    <mergeCell ref="C842:D842"/>
    <mergeCell ref="B851:D851"/>
    <mergeCell ref="B853:D853"/>
    <mergeCell ref="B856:D856"/>
    <mergeCell ref="Q860:Q861"/>
    <mergeCell ref="R860:R861"/>
    <mergeCell ref="S860:S861"/>
    <mergeCell ref="T860:T861"/>
    <mergeCell ref="L861:L862"/>
    <mergeCell ref="M861:M862"/>
    <mergeCell ref="N861:N862"/>
    <mergeCell ref="O861:O862"/>
    <mergeCell ref="C869:D869"/>
    <mergeCell ref="C872:D872"/>
    <mergeCell ref="C878:D878"/>
    <mergeCell ref="C884:D884"/>
    <mergeCell ref="C885:D885"/>
    <mergeCell ref="C904:D904"/>
    <mergeCell ref="C910:D910"/>
    <mergeCell ref="C914:D914"/>
    <mergeCell ref="C915:D915"/>
    <mergeCell ref="C916:D916"/>
    <mergeCell ref="C917:D917"/>
    <mergeCell ref="C918:D918"/>
    <mergeCell ref="C926:D926"/>
    <mergeCell ref="C933:D933"/>
    <mergeCell ref="C934:D934"/>
    <mergeCell ref="C935:D935"/>
    <mergeCell ref="C936:D936"/>
    <mergeCell ref="C943:D943"/>
    <mergeCell ref="C947:D947"/>
    <mergeCell ref="C948:D948"/>
    <mergeCell ref="C949:D949"/>
    <mergeCell ref="C950:D950"/>
    <mergeCell ref="C953:D953"/>
    <mergeCell ref="C954:D954"/>
    <mergeCell ref="C962:D962"/>
    <mergeCell ref="C965:D965"/>
    <mergeCell ref="C966:D966"/>
    <mergeCell ref="C971:D971"/>
    <mergeCell ref="C976:D976"/>
    <mergeCell ref="B985:D985"/>
    <mergeCell ref="B987:D987"/>
    <mergeCell ref="B990:D990"/>
    <mergeCell ref="Q994:Q995"/>
    <mergeCell ref="R994:R995"/>
    <mergeCell ref="S994:S995"/>
    <mergeCell ref="T994:T995"/>
    <mergeCell ref="L995:L996"/>
    <mergeCell ref="M995:M996"/>
    <mergeCell ref="N995:N996"/>
    <mergeCell ref="O995:O996"/>
    <mergeCell ref="C1003:D1003"/>
    <mergeCell ref="C1006:D1006"/>
    <mergeCell ref="C1012:D1012"/>
    <mergeCell ref="C1018:D1018"/>
    <mergeCell ref="C1019:D1019"/>
    <mergeCell ref="C1038:D1038"/>
    <mergeCell ref="C1044:D1044"/>
    <mergeCell ref="C1048:D1048"/>
    <mergeCell ref="C1049:D1049"/>
    <mergeCell ref="C1050:D1050"/>
    <mergeCell ref="C1051:D1051"/>
    <mergeCell ref="C1052:D1052"/>
    <mergeCell ref="C1060:D1060"/>
    <mergeCell ref="C1067:D1067"/>
    <mergeCell ref="C1068:D1068"/>
    <mergeCell ref="C1069:D1069"/>
    <mergeCell ref="C1070:D1070"/>
    <mergeCell ref="C1077:D1077"/>
    <mergeCell ref="C1081:D1081"/>
    <mergeCell ref="C1082:D1082"/>
    <mergeCell ref="C1083:D1083"/>
    <mergeCell ref="C1084:D1084"/>
    <mergeCell ref="C1087:D1087"/>
    <mergeCell ref="C1088:D1088"/>
    <mergeCell ref="C1096:D1096"/>
    <mergeCell ref="C1099:D1099"/>
    <mergeCell ref="C1100:D1100"/>
    <mergeCell ref="C1105:D1105"/>
    <mergeCell ref="C1110:D1110"/>
    <mergeCell ref="B1119:D1119"/>
    <mergeCell ref="B1121:D1121"/>
    <mergeCell ref="B1124:D1124"/>
    <mergeCell ref="Q1128:Q1129"/>
    <mergeCell ref="R1128:R1129"/>
    <mergeCell ref="S1128:S1129"/>
    <mergeCell ref="T1128:T1129"/>
    <mergeCell ref="L1129:L1130"/>
    <mergeCell ref="M1129:M1130"/>
    <mergeCell ref="N1129:N1130"/>
    <mergeCell ref="O1129:O1130"/>
    <mergeCell ref="C1137:D1137"/>
    <mergeCell ref="C1140:D1140"/>
    <mergeCell ref="C1146:D1146"/>
    <mergeCell ref="C1152:D1152"/>
    <mergeCell ref="C1153:D1153"/>
    <mergeCell ref="C1172:D1172"/>
    <mergeCell ref="C1178:D1178"/>
    <mergeCell ref="C1182:D1182"/>
    <mergeCell ref="C1183:D1183"/>
    <mergeCell ref="C1184:D1184"/>
    <mergeCell ref="C1185:D1185"/>
    <mergeCell ref="C1186:D1186"/>
    <mergeCell ref="C1194:D1194"/>
    <mergeCell ref="C1201:D1201"/>
    <mergeCell ref="C1202:D1202"/>
    <mergeCell ref="C1203:D1203"/>
    <mergeCell ref="C1204:D1204"/>
    <mergeCell ref="C1211:D1211"/>
    <mergeCell ref="C1215:D1215"/>
    <mergeCell ref="C1216:D1216"/>
    <mergeCell ref="C1217:D1217"/>
    <mergeCell ref="C1218:D1218"/>
    <mergeCell ref="C1221:D1221"/>
    <mergeCell ref="C1222:D1222"/>
    <mergeCell ref="C1230:D1230"/>
    <mergeCell ref="C1233:D1233"/>
    <mergeCell ref="C1234:D1234"/>
    <mergeCell ref="C1239:D1239"/>
    <mergeCell ref="C1244:D1244"/>
    <mergeCell ref="B1253:D1253"/>
    <mergeCell ref="B1255:D1255"/>
    <mergeCell ref="B1258:D1258"/>
    <mergeCell ref="Q1262:Q1263"/>
    <mergeCell ref="R1262:R1263"/>
    <mergeCell ref="S1262:S1263"/>
    <mergeCell ref="T1262:T1263"/>
    <mergeCell ref="L1263:L1264"/>
    <mergeCell ref="M1263:M1264"/>
    <mergeCell ref="N1263:N1264"/>
    <mergeCell ref="O1263:O1264"/>
    <mergeCell ref="C1271:D1271"/>
    <mergeCell ref="C1274:D1274"/>
    <mergeCell ref="C1280:D1280"/>
    <mergeCell ref="C1286:D1286"/>
    <mergeCell ref="C1287:D1287"/>
    <mergeCell ref="C1306:D1306"/>
    <mergeCell ref="C1312:D1312"/>
    <mergeCell ref="C1316:D1316"/>
    <mergeCell ref="C1317:D1317"/>
    <mergeCell ref="C1318:D1318"/>
    <mergeCell ref="C1319:D1319"/>
    <mergeCell ref="C1320:D1320"/>
    <mergeCell ref="C1356:D1356"/>
    <mergeCell ref="C1328:D1328"/>
    <mergeCell ref="C1335:D1335"/>
    <mergeCell ref="C1336:D1336"/>
    <mergeCell ref="C1337:D1337"/>
    <mergeCell ref="C1338:D1338"/>
    <mergeCell ref="C1345:D1345"/>
    <mergeCell ref="C1364:D1364"/>
    <mergeCell ref="C1367:D1367"/>
    <mergeCell ref="C1368:D1368"/>
    <mergeCell ref="C1373:D1373"/>
    <mergeCell ref="C1378:D1378"/>
    <mergeCell ref="C1349:D1349"/>
    <mergeCell ref="C1350:D1350"/>
    <mergeCell ref="C1351:D1351"/>
    <mergeCell ref="C1352:D1352"/>
    <mergeCell ref="C1355:D1355"/>
  </mergeCells>
  <conditionalFormatting sqref="E572:I572">
    <cfRule type="cellIs" priority="13" dxfId="16" operator="notEqual" stopIfTrue="1">
      <formula>0</formula>
    </cfRule>
    <cfRule type="cellIs" priority="14" dxfId="1" operator="notEqual" stopIfTrue="1">
      <formula>0</formula>
    </cfRule>
  </conditionalFormatting>
  <conditionalFormatting sqref="O601:O712 T601:T712">
    <cfRule type="cellIs" priority="12" dxfId="17" operator="lessThan" stopIfTrue="1">
      <formula>0</formula>
    </cfRule>
  </conditionalFormatting>
  <conditionalFormatting sqref="O599 T599">
    <cfRule type="cellIs" priority="11" dxfId="18" operator="lessThan" stopIfTrue="1">
      <formula>0</formula>
    </cfRule>
  </conditionalFormatting>
  <conditionalFormatting sqref="O735:O846 T735:T846">
    <cfRule type="cellIs" priority="10" dxfId="17" operator="lessThan" stopIfTrue="1">
      <formula>0</formula>
    </cfRule>
  </conditionalFormatting>
  <conditionalFormatting sqref="O733 T733">
    <cfRule type="cellIs" priority="9" dxfId="18" operator="lessThan" stopIfTrue="1">
      <formula>0</formula>
    </cfRule>
  </conditionalFormatting>
  <conditionalFormatting sqref="O869:O980 T869:T980">
    <cfRule type="cellIs" priority="8" dxfId="17" operator="lessThan" stopIfTrue="1">
      <formula>0</formula>
    </cfRule>
  </conditionalFormatting>
  <conditionalFormatting sqref="O867 T867">
    <cfRule type="cellIs" priority="7" dxfId="18" operator="lessThan" stopIfTrue="1">
      <formula>0</formula>
    </cfRule>
  </conditionalFormatting>
  <conditionalFormatting sqref="O1003:O1114 T1003:T1114">
    <cfRule type="cellIs" priority="6" dxfId="17" operator="lessThan" stopIfTrue="1">
      <formula>0</formula>
    </cfRule>
  </conditionalFormatting>
  <conditionalFormatting sqref="O1001 T1001">
    <cfRule type="cellIs" priority="5" dxfId="18" operator="lessThan" stopIfTrue="1">
      <formula>0</formula>
    </cfRule>
  </conditionalFormatting>
  <conditionalFormatting sqref="O1137:O1248 T1137:T1248">
    <cfRule type="cellIs" priority="4" dxfId="17" operator="lessThan" stopIfTrue="1">
      <formula>0</formula>
    </cfRule>
  </conditionalFormatting>
  <conditionalFormatting sqref="O1135 T1135">
    <cfRule type="cellIs" priority="3" dxfId="18" operator="lessThan" stopIfTrue="1">
      <formula>0</formula>
    </cfRule>
  </conditionalFormatting>
  <conditionalFormatting sqref="O1271:O1382 T1271:T1382">
    <cfRule type="cellIs" priority="2" dxfId="17" operator="lessThan" stopIfTrue="1">
      <formula>0</formula>
    </cfRule>
  </conditionalFormatting>
  <conditionalFormatting sqref="O1269 T1269">
    <cfRule type="cellIs" priority="1" dxfId="18" operator="lessThan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 U788:V788 U775 Q788:S788 Q775:R775 L788:N788 L775:M775 U922:V922 U909 Q922:S922 Q909:R909 L922:N922 L909:M909 U1056:V1056 U1043 Q1056:S1056 Q1043:R1043 L1056:N1056 L1043:M1043 U1190:V1190 U1177 Q1190:S1190 Q1177:R1177 L1190:N1190 L1177:M1177 U1324:V1324 U1311 Q1324:S1324 Q1311:R1311 L1324:N1324 L1311:M1311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 E736:H737 E842:H842 E838:H840 E833:H836 E829:H831 E821:H827 E817:H819 E810:H815 E803:H808 E793:H801 E785:H790 E777:H783 E771:H775 E752:H769 E745:H750 E739:H743 E870:H871 E976:H976 E972:H974 E967:H970 E963:H965 E955:H961 E951:H953 E944:H949 E937:H942 E927:H935 E919:H924 E911:H917 E905:H909 E886:H903 E879:H884 E873:H877 E1004:H1005 E1110:H1110 E1106:H1108 E1101:H1104 E1097:H1099 E1089:H1095 E1085:H1087 E1078:H1083 E1071:H1076 E1061:H1069 E1053:H1058 E1045:H1051 E1039:H1043 E1020:H1037 E1013:H1018 E1007:H1011 E1138:H1139 E1244:H1244 E1240:H1242 E1235:H1238 E1231:H1233 E1223:H1229 E1219:H1221 E1212:H1217 E1205:H1210 E1195:H1203 E1187:H1192 E1179:H1185 E1173:H1177 E1154:H1171 E1147:H1152 E1141:H1145 E1272:H1273 E1378:H1378 E1374:H1376 E1369:H1372 E1365:H1367 E1357:H1363 E1353:H1355 E1346:H1351 E1339:H1344">
      <formula1>999999999999999000</formula1>
    </dataValidation>
    <dataValidation type="whole" operator="lessThan" allowBlank="1" showInputMessage="1" showErrorMessage="1" error="Въвежда се цяло число!" sqref="E1329:H1337 E1321:H1326 E1313:H1319 E1307:H1311 E1288:H1305 E1281:H1286 E1275:H1279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type="list" allowBlank="1" showInputMessage="1" showErrorMessage="1" promptTitle="ИЗБЕРЕТЕ ОПЕРАТИВНА ПРОГРАМА" sqref="D597 D731 D865 D999 D1133 D1267">
      <formula1>OP_LIST</formula1>
    </dataValidation>
    <dataValidation allowBlank="1" showInputMessage="1" showErrorMessage="1" prompt="Въведете код на дейност !" sqref="C598 C732 C866 C1000 C1134 C1268"/>
    <dataValidation type="whole" operator="lessThan" allowBlank="1" showInputMessage="1" showErrorMessage="1" error="Въведете отрицателно число!!!" sqref="Q706:W706 L706:O706 Q840:W840 L840:O840 Q974:W974 L974:O974 Q1108:W1108 L1108:O1108 Q1242:W1242 L1242:O1242 Q1376:W1376 L1376:O137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44">
      <selection activeCell="V69" sqref="V69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1.87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108</v>
      </c>
      <c r="B1" s="683" t="s">
        <v>109</v>
      </c>
      <c r="C1" s="683" t="s">
        <v>110</v>
      </c>
      <c r="D1" s="684" t="s">
        <v>111</v>
      </c>
      <c r="E1" s="683" t="s">
        <v>112</v>
      </c>
      <c r="F1" s="683" t="s">
        <v>113</v>
      </c>
      <c r="G1" s="685" t="s">
        <v>258</v>
      </c>
      <c r="H1" s="685"/>
      <c r="I1" s="682" t="s">
        <v>115</v>
      </c>
      <c r="J1" s="685" t="s">
        <v>213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628</v>
      </c>
      <c r="F5" s="683" t="s">
        <v>628</v>
      </c>
      <c r="J5" s="870">
        <v>1</v>
      </c>
    </row>
    <row r="6" spans="3:10" ht="21">
      <c r="C6" s="688"/>
      <c r="D6" s="689"/>
      <c r="E6" s="687"/>
      <c r="F6" s="683" t="s">
        <v>628</v>
      </c>
      <c r="J6" s="870">
        <v>1</v>
      </c>
    </row>
    <row r="7" spans="2:10" ht="50.25" customHeight="1">
      <c r="B7" s="1067" t="s">
        <v>314</v>
      </c>
      <c r="C7" s="1113"/>
      <c r="D7" s="1113"/>
      <c r="F7" s="690"/>
      <c r="J7" s="870">
        <v>1</v>
      </c>
    </row>
    <row r="8" spans="3:10" ht="21">
      <c r="C8" s="688"/>
      <c r="D8" s="689"/>
      <c r="E8" s="690" t="s">
        <v>629</v>
      </c>
      <c r="F8" s="690" t="s">
        <v>480</v>
      </c>
      <c r="J8" s="870">
        <v>1</v>
      </c>
    </row>
    <row r="9" spans="2:10" ht="36.75" customHeight="1" thickBot="1">
      <c r="B9" s="1114">
        <f>OTCHET!B9</f>
        <v>0</v>
      </c>
      <c r="C9" s="1115"/>
      <c r="D9" s="111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630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14" t="str">
        <f>OTCHET!B12</f>
        <v>Симеоновград</v>
      </c>
      <c r="C12" s="1115"/>
      <c r="D12" s="1115"/>
      <c r="E12" s="690" t="s">
        <v>631</v>
      </c>
      <c r="F12" s="695" t="str">
        <f>OTCHET!$F12</f>
        <v>7607</v>
      </c>
      <c r="J12" s="870">
        <v>1</v>
      </c>
    </row>
    <row r="13" spans="2:10" ht="21.75" thickTop="1">
      <c r="B13" s="693" t="s">
        <v>632</v>
      </c>
      <c r="E13" s="696" t="s">
        <v>633</v>
      </c>
      <c r="F13" s="697" t="s">
        <v>628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19.5" customHeight="1" thickBot="1">
      <c r="A16" s="698"/>
      <c r="B16" s="163" t="s">
        <v>209</v>
      </c>
      <c r="C16" s="163"/>
      <c r="D16" s="163"/>
      <c r="E16" s="162"/>
      <c r="F16" s="697"/>
      <c r="J16" s="870">
        <v>1</v>
      </c>
    </row>
    <row r="17" spans="1:10" ht="17.25" customHeight="1" thickBot="1" thickTop="1">
      <c r="A17" s="698"/>
      <c r="B17" s="163"/>
      <c r="C17" s="162"/>
      <c r="D17" s="619" t="s">
        <v>210</v>
      </c>
      <c r="E17" s="967" t="s">
        <v>292</v>
      </c>
      <c r="J17" s="870">
        <v>1</v>
      </c>
    </row>
    <row r="18" spans="3:10" ht="22.5" thickBot="1" thickTop="1">
      <c r="C18" s="688"/>
      <c r="D18" s="689"/>
      <c r="F18" s="693" t="s">
        <v>634</v>
      </c>
      <c r="J18" s="870">
        <v>1</v>
      </c>
    </row>
    <row r="19" spans="1:10" ht="21.75" thickBot="1">
      <c r="A19" s="698"/>
      <c r="B19" s="699"/>
      <c r="C19" s="700"/>
      <c r="D19" s="701" t="s">
        <v>635</v>
      </c>
      <c r="E19" s="702" t="s">
        <v>636</v>
      </c>
      <c r="F19" s="702" t="s">
        <v>288</v>
      </c>
      <c r="G19" s="702" t="s">
        <v>289</v>
      </c>
      <c r="H19" s="702" t="s">
        <v>290</v>
      </c>
      <c r="I19" s="702" t="s">
        <v>637</v>
      </c>
      <c r="J19" s="870">
        <v>1</v>
      </c>
    </row>
    <row r="20" spans="2:10" ht="21.75" thickBot="1">
      <c r="B20" s="703" t="s">
        <v>538</v>
      </c>
      <c r="C20" s="704"/>
      <c r="D20" s="705" t="s">
        <v>214</v>
      </c>
      <c r="E20" s="706">
        <f>OTCHET!E20</f>
        <v>2013</v>
      </c>
      <c r="F20" s="863"/>
      <c r="G20" s="863"/>
      <c r="H20" s="863"/>
      <c r="I20" s="377" t="s">
        <v>179</v>
      </c>
      <c r="J20" s="871">
        <v>1</v>
      </c>
    </row>
    <row r="21" spans="2:10" ht="21.75" thickBot="1">
      <c r="B21" s="707"/>
      <c r="C21" s="708"/>
      <c r="D21" s="709" t="s">
        <v>640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16" t="s">
        <v>641</v>
      </c>
      <c r="D22" s="111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11" t="s">
        <v>645</v>
      </c>
      <c r="D23" s="1112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18" t="s">
        <v>650</v>
      </c>
      <c r="D24" s="1119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11" t="s">
        <v>656</v>
      </c>
      <c r="D25" s="1112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11" t="s">
        <v>661</v>
      </c>
      <c r="D26" s="1112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11" t="s">
        <v>215</v>
      </c>
      <c r="D27" s="1112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11" t="s">
        <v>673</v>
      </c>
      <c r="D28" s="1112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11" t="s">
        <v>676</v>
      </c>
      <c r="D29" s="1112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11" t="s">
        <v>679</v>
      </c>
      <c r="D30" s="1112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11" t="s">
        <v>680</v>
      </c>
      <c r="D31" s="1112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11" t="s">
        <v>687</v>
      </c>
      <c r="D32" s="1112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11" t="s">
        <v>688</v>
      </c>
      <c r="D33" s="1112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11" t="s">
        <v>689</v>
      </c>
      <c r="D34" s="1112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11" t="s">
        <v>691</v>
      </c>
      <c r="D35" s="1112"/>
      <c r="E35" s="876">
        <f>OTCHET!$E76</f>
        <v>22</v>
      </c>
      <c r="F35" s="876">
        <f>OTCHET!$F76</f>
        <v>0</v>
      </c>
      <c r="G35" s="715">
        <f>OTCHET!$G76</f>
        <v>22</v>
      </c>
      <c r="H35" s="715">
        <f>OTCHET!$H76</f>
        <v>0</v>
      </c>
      <c r="I35" s="715">
        <f>OTCHET!$I76</f>
        <v>22</v>
      </c>
      <c r="J35" s="866">
        <f t="shared" si="0"/>
        <v>1</v>
      </c>
    </row>
    <row r="36" spans="1:10" s="713" customFormat="1" ht="21">
      <c r="A36" s="718">
        <v>350</v>
      </c>
      <c r="B36" s="719">
        <v>2500</v>
      </c>
      <c r="C36" s="1120" t="s">
        <v>706</v>
      </c>
      <c r="D36" s="1121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20" t="s">
        <v>709</v>
      </c>
      <c r="D37" s="1121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11" t="s">
        <v>710</v>
      </c>
      <c r="D38" s="1112"/>
      <c r="E38" s="876">
        <f>OTCHET!$E95</f>
        <v>2182</v>
      </c>
      <c r="F38" s="876">
        <f>OTCHET!$F95</f>
        <v>0</v>
      </c>
      <c r="G38" s="715">
        <f>OTCHET!$G95</f>
        <v>2182</v>
      </c>
      <c r="H38" s="715">
        <f>OTCHET!$H95</f>
        <v>0</v>
      </c>
      <c r="I38" s="715">
        <f>OTCHET!$I95</f>
        <v>2182</v>
      </c>
      <c r="J38" s="866">
        <f t="shared" si="0"/>
        <v>1</v>
      </c>
    </row>
    <row r="39" spans="1:10" s="713" customFormat="1" ht="21">
      <c r="A39" s="720">
        <v>445</v>
      </c>
      <c r="B39" s="714">
        <v>2800</v>
      </c>
      <c r="C39" s="1111" t="s">
        <v>734</v>
      </c>
      <c r="D39" s="1112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11" t="s">
        <v>738</v>
      </c>
      <c r="D40" s="1112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11" t="s">
        <v>743</v>
      </c>
      <c r="D41" s="1112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748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11" t="s">
        <v>759</v>
      </c>
      <c r="D43" s="1112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11" t="s">
        <v>760</v>
      </c>
      <c r="D44" s="1112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762</v>
      </c>
      <c r="C45" s="1111" t="s">
        <v>763</v>
      </c>
      <c r="D45" s="1112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26" t="s">
        <v>766</v>
      </c>
      <c r="D46" s="1127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776</v>
      </c>
      <c r="E47" s="731">
        <f>OTCHET!$E150</f>
        <v>2204</v>
      </c>
      <c r="F47" s="731">
        <f>OTCHET!$F150</f>
        <v>0</v>
      </c>
      <c r="G47" s="731">
        <f>OTCHET!$G150</f>
        <v>2204</v>
      </c>
      <c r="H47" s="731">
        <f>OTCHET!$H150</f>
        <v>0</v>
      </c>
      <c r="I47" s="731">
        <f>OTCHET!$I150</f>
        <v>2204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65.25" customHeight="1">
      <c r="B52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52" s="1136"/>
      <c r="D52" s="1136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629</v>
      </c>
      <c r="F53" s="738" t="s">
        <v>480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2">
        <f>$B$9</f>
        <v>0</v>
      </c>
      <c r="C54" s="1123"/>
      <c r="D54" s="1123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630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2" t="str">
        <f>$B$12</f>
        <v>Симеоновград</v>
      </c>
      <c r="C57" s="1123"/>
      <c r="D57" s="1123"/>
      <c r="E57" s="737" t="s">
        <v>631</v>
      </c>
      <c r="F57" s="744" t="str">
        <f>$F$12</f>
        <v>7607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632</v>
      </c>
      <c r="C58" s="683"/>
      <c r="D58" s="684"/>
      <c r="E58" s="743" t="s">
        <v>633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634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538</v>
      </c>
      <c r="C61" s="1124" t="s">
        <v>518</v>
      </c>
      <c r="D61" s="1125"/>
      <c r="E61" s="746" t="s">
        <v>636</v>
      </c>
      <c r="F61" s="747" t="s">
        <v>637</v>
      </c>
      <c r="G61" s="747" t="s">
        <v>637</v>
      </c>
      <c r="H61" s="747" t="s">
        <v>637</v>
      </c>
      <c r="I61" s="747" t="s">
        <v>637</v>
      </c>
      <c r="J61" s="872">
        <v>1</v>
      </c>
      <c r="K61" s="1128" t="s">
        <v>254</v>
      </c>
      <c r="L61" s="1128" t="s">
        <v>255</v>
      </c>
      <c r="M61" s="1128" t="s">
        <v>256</v>
      </c>
      <c r="N61" s="1128" t="s">
        <v>257</v>
      </c>
    </row>
    <row r="62" spans="2:14" s="698" customFormat="1" ht="49.5" customHeight="1" thickBot="1">
      <c r="B62" s="748"/>
      <c r="C62" s="1131" t="s">
        <v>216</v>
      </c>
      <c r="D62" s="1132"/>
      <c r="E62" s="749">
        <f>+E20</f>
        <v>2013</v>
      </c>
      <c r="F62" s="863" t="s">
        <v>288</v>
      </c>
      <c r="G62" s="863" t="s">
        <v>289</v>
      </c>
      <c r="H62" s="863" t="s">
        <v>290</v>
      </c>
      <c r="I62" s="377" t="s">
        <v>179</v>
      </c>
      <c r="J62" s="872">
        <v>1</v>
      </c>
      <c r="K62" s="1139"/>
      <c r="L62" s="1139"/>
      <c r="M62" s="1129"/>
      <c r="N62" s="1129"/>
    </row>
    <row r="63" spans="2:14" s="698" customFormat="1" ht="39" customHeight="1" thickBot="1">
      <c r="B63" s="750"/>
      <c r="C63" s="1133" t="s">
        <v>780</v>
      </c>
      <c r="D63" s="1134"/>
      <c r="E63" s="751"/>
      <c r="F63" s="751"/>
      <c r="G63" s="751"/>
      <c r="H63" s="751"/>
      <c r="I63" s="751"/>
      <c r="J63" s="872">
        <v>1</v>
      </c>
      <c r="K63" s="1140"/>
      <c r="L63" s="1140"/>
      <c r="M63" s="1130"/>
      <c r="N63" s="1130"/>
    </row>
    <row r="64" spans="1:14" s="713" customFormat="1" ht="34.5" customHeight="1">
      <c r="A64" s="720">
        <v>5</v>
      </c>
      <c r="B64" s="711">
        <v>100</v>
      </c>
      <c r="C64" s="1143" t="s">
        <v>784</v>
      </c>
      <c r="D64" s="1144"/>
      <c r="E64" s="875">
        <f>OTCHET!$E170</f>
        <v>157607</v>
      </c>
      <c r="F64" s="875">
        <f>OTCHET!$F170</f>
        <v>149989</v>
      </c>
      <c r="G64" s="712">
        <f>OTCHET!$G170</f>
        <v>935</v>
      </c>
      <c r="H64" s="712">
        <f>OTCHET!$H170</f>
        <v>0</v>
      </c>
      <c r="I64" s="712">
        <f>OTCHET!$I170</f>
        <v>150924</v>
      </c>
      <c r="J64" s="866">
        <f aca="true" t="shared" si="1" ref="J64:J92">(IF(E64&lt;&gt;0,$J$2,IF(I64&lt;&gt;0,$J$2,"")))</f>
        <v>1</v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20" t="s">
        <v>787</v>
      </c>
      <c r="D65" s="1121"/>
      <c r="E65" s="876">
        <f>OTCHET!$E173</f>
        <v>751138</v>
      </c>
      <c r="F65" s="876">
        <f>OTCHET!$F173</f>
        <v>684790</v>
      </c>
      <c r="G65" s="715">
        <f>OTCHET!$G173</f>
        <v>58507</v>
      </c>
      <c r="H65" s="715">
        <f>OTCHET!$H173</f>
        <v>0</v>
      </c>
      <c r="I65" s="715">
        <f>OTCHET!$I173</f>
        <v>743297</v>
      </c>
      <c r="J65" s="866">
        <f t="shared" si="1"/>
        <v>1</v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11" t="s">
        <v>793</v>
      </c>
      <c r="D66" s="1112"/>
      <c r="E66" s="876">
        <f>OTCHET!$E179</f>
        <v>169064</v>
      </c>
      <c r="F66" s="876">
        <f>OTCHET!$F179</f>
        <v>155402</v>
      </c>
      <c r="G66" s="715">
        <f>OTCHET!$G179</f>
        <v>10515</v>
      </c>
      <c r="H66" s="715">
        <f>OTCHET!$H179</f>
        <v>0</v>
      </c>
      <c r="I66" s="715">
        <f>OTCHET!$I179</f>
        <v>165917</v>
      </c>
      <c r="J66" s="866">
        <f t="shared" si="1"/>
        <v>1</v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18" t="s">
        <v>799</v>
      </c>
      <c r="D67" s="1145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20" t="s">
        <v>800</v>
      </c>
      <c r="D68" s="1121"/>
      <c r="E68" s="876">
        <f>OTCHET!$E186</f>
        <v>134365</v>
      </c>
      <c r="F68" s="876">
        <f>OTCHET!$F186</f>
        <v>39472</v>
      </c>
      <c r="G68" s="715">
        <f>OTCHET!$G186</f>
        <v>5733</v>
      </c>
      <c r="H68" s="715">
        <f>OTCHET!$H186</f>
        <v>0</v>
      </c>
      <c r="I68" s="715">
        <f>OTCHET!$I186</f>
        <v>45205</v>
      </c>
      <c r="J68" s="866">
        <f t="shared" si="1"/>
        <v>1</v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41" t="s">
        <v>267</v>
      </c>
      <c r="D69" s="1142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41" t="s">
        <v>824</v>
      </c>
      <c r="D70" s="1142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41" t="s">
        <v>828</v>
      </c>
      <c r="D71" s="1142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7" t="s">
        <v>829</v>
      </c>
      <c r="D72" s="1138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7" t="s">
        <v>830</v>
      </c>
      <c r="D73" s="1138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7" t="s">
        <v>831</v>
      </c>
      <c r="D74" s="1138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41" t="s">
        <v>832</v>
      </c>
      <c r="D75" s="1142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840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41" t="s">
        <v>847</v>
      </c>
      <c r="D77" s="1142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41" t="s">
        <v>848</v>
      </c>
      <c r="D78" s="1142"/>
      <c r="E78" s="876">
        <f>OTCHET!$E235</f>
        <v>15936</v>
      </c>
      <c r="F78" s="876">
        <f>OTCHET!$F235</f>
        <v>14985</v>
      </c>
      <c r="G78" s="715">
        <f>OTCHET!$G235</f>
        <v>0</v>
      </c>
      <c r="H78" s="715">
        <f>OTCHET!$H235</f>
        <v>0</v>
      </c>
      <c r="I78" s="715">
        <f>OTCHET!$I235</f>
        <v>14985</v>
      </c>
      <c r="J78" s="866">
        <f t="shared" si="1"/>
        <v>1</v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41" t="s">
        <v>849</v>
      </c>
      <c r="D79" s="1142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41" t="s">
        <v>850</v>
      </c>
      <c r="D80" s="1142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41" t="s">
        <v>857</v>
      </c>
      <c r="D81" s="1142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41" t="s">
        <v>861</v>
      </c>
      <c r="D82" s="1142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41" t="s">
        <v>153</v>
      </c>
      <c r="D83" s="1142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7" t="s">
        <v>862</v>
      </c>
      <c r="D84" s="1138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41" t="s">
        <v>863</v>
      </c>
      <c r="D85" s="1142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46" t="s">
        <v>866</v>
      </c>
      <c r="D86" s="1147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46" t="s">
        <v>867</v>
      </c>
      <c r="D87" s="1147"/>
      <c r="E87" s="876">
        <f>OTCHET!$E255</f>
        <v>3000</v>
      </c>
      <c r="F87" s="876">
        <f>OTCHET!$F255</f>
        <v>0</v>
      </c>
      <c r="G87" s="715">
        <f>OTCHET!$G255</f>
        <v>3000</v>
      </c>
      <c r="H87" s="715">
        <f>OTCHET!$H255</f>
        <v>0</v>
      </c>
      <c r="I87" s="715">
        <f>OTCHET!$I255</f>
        <v>3000</v>
      </c>
      <c r="J87" s="866">
        <f t="shared" si="1"/>
        <v>1</v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46" t="s">
        <v>875</v>
      </c>
      <c r="D88" s="1147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46" t="s">
        <v>878</v>
      </c>
      <c r="D89" s="1147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41" t="s">
        <v>879</v>
      </c>
      <c r="D90" s="1142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52" t="s">
        <v>884</v>
      </c>
      <c r="D91" s="115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217</v>
      </c>
      <c r="C92" s="1154" t="s">
        <v>889</v>
      </c>
      <c r="D92" s="115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56" t="s">
        <v>893</v>
      </c>
      <c r="D93" s="1156"/>
      <c r="E93" s="731">
        <f>OTCHET!$E281</f>
        <v>1231110</v>
      </c>
      <c r="F93" s="731">
        <f>OTCHET!$F281</f>
        <v>1044638</v>
      </c>
      <c r="G93" s="731">
        <f>OTCHET!$G281</f>
        <v>78690</v>
      </c>
      <c r="H93" s="731">
        <f>OTCHET!$H281</f>
        <v>0</v>
      </c>
      <c r="I93" s="731">
        <f>OTCHET!$I281</f>
        <v>1123328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60.75" customHeight="1">
      <c r="A96" s="728"/>
      <c r="B96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96" s="1136"/>
      <c r="D96" s="1136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629</v>
      </c>
      <c r="F97" s="738" t="s">
        <v>480</v>
      </c>
      <c r="J97" s="870">
        <v>1</v>
      </c>
    </row>
    <row r="98" spans="1:10" ht="38.25" customHeight="1" thickBot="1">
      <c r="A98" s="728"/>
      <c r="B98" s="1122">
        <f>$B$9</f>
        <v>0</v>
      </c>
      <c r="C98" s="1123"/>
      <c r="D98" s="1123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630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2" t="str">
        <f>$B$12</f>
        <v>Симеоновград</v>
      </c>
      <c r="C101" s="1123"/>
      <c r="D101" s="1123"/>
      <c r="E101" s="737" t="s">
        <v>631</v>
      </c>
      <c r="F101" s="744" t="str">
        <f>$F$12</f>
        <v>7607</v>
      </c>
      <c r="J101" s="870">
        <v>1</v>
      </c>
    </row>
    <row r="102" spans="1:10" ht="21.75" thickTop="1">
      <c r="A102" s="728"/>
      <c r="B102" s="693" t="s">
        <v>632</v>
      </c>
      <c r="E102" s="743" t="s">
        <v>633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634</v>
      </c>
      <c r="J104" s="870">
        <v>1</v>
      </c>
    </row>
    <row r="105" spans="1:10" ht="21">
      <c r="A105" s="728"/>
      <c r="B105" s="770"/>
      <c r="C105" s="1157"/>
      <c r="D105" s="115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538</v>
      </c>
      <c r="C106" s="1148" t="s">
        <v>894</v>
      </c>
      <c r="D106" s="1149"/>
      <c r="E106" s="773" t="s">
        <v>154</v>
      </c>
      <c r="F106" s="773" t="s">
        <v>637</v>
      </c>
      <c r="G106" s="773" t="s">
        <v>637</v>
      </c>
      <c r="H106" s="964" t="s">
        <v>637</v>
      </c>
      <c r="I106" s="773" t="s">
        <v>637</v>
      </c>
      <c r="J106" s="870">
        <v>1</v>
      </c>
    </row>
    <row r="107" spans="1:10" ht="42.75" customHeight="1">
      <c r="A107" s="728"/>
      <c r="B107" s="772"/>
      <c r="C107" s="1148" t="s">
        <v>216</v>
      </c>
      <c r="D107" s="1149"/>
      <c r="E107" s="773" t="s">
        <v>457</v>
      </c>
      <c r="F107" s="863" t="s">
        <v>288</v>
      </c>
      <c r="G107" s="863" t="s">
        <v>289</v>
      </c>
      <c r="H107" s="957" t="s">
        <v>290</v>
      </c>
      <c r="I107" s="377" t="s">
        <v>179</v>
      </c>
      <c r="J107" s="870">
        <v>1</v>
      </c>
    </row>
    <row r="108" spans="1:10" ht="21.75" thickBot="1">
      <c r="A108" s="728"/>
      <c r="B108" s="774"/>
      <c r="C108" s="1150"/>
      <c r="D108" s="1151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60" t="s">
        <v>896</v>
      </c>
      <c r="D109" s="1161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62" t="s">
        <v>897</v>
      </c>
      <c r="D110" s="1163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64" t="s">
        <v>218</v>
      </c>
      <c r="D111" s="1165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11" t="s">
        <v>901</v>
      </c>
      <c r="D112" s="1112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66" t="s">
        <v>910</v>
      </c>
      <c r="D113" s="1167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68" t="s">
        <v>913</v>
      </c>
      <c r="D114" s="1169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538</v>
      </c>
      <c r="C115" s="1170" t="s">
        <v>914</v>
      </c>
      <c r="D115" s="1171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62" t="s">
        <v>915</v>
      </c>
      <c r="D116" s="1163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3" t="s">
        <v>916</v>
      </c>
      <c r="D117" s="1144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20" t="s">
        <v>917</v>
      </c>
      <c r="D118" s="1121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59" t="s">
        <v>99</v>
      </c>
      <c r="D119" s="1138"/>
      <c r="E119" s="884">
        <f>OTCHET!$E377</f>
        <v>902</v>
      </c>
      <c r="F119" s="889">
        <f>OTCHET!$F377</f>
        <v>845</v>
      </c>
      <c r="G119" s="788">
        <f>OTCHET!$G377</f>
        <v>57</v>
      </c>
      <c r="H119" s="916"/>
      <c r="I119" s="788">
        <f>OTCHET!$I377</f>
        <v>902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59" t="s">
        <v>100</v>
      </c>
      <c r="D120" s="1138"/>
      <c r="E120" s="884">
        <f>OTCHET!$E380</f>
        <v>1182218</v>
      </c>
      <c r="F120" s="889">
        <f>OTCHET!$F380</f>
        <v>1058696</v>
      </c>
      <c r="G120" s="788">
        <f>OTCHET!$G380</f>
        <v>70275</v>
      </c>
      <c r="H120" s="916"/>
      <c r="I120" s="788">
        <f>OTCHET!$I380</f>
        <v>1128971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74" t="s">
        <v>101</v>
      </c>
      <c r="D121" s="1175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219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59" t="s">
        <v>103</v>
      </c>
      <c r="D123" s="1138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59" t="s">
        <v>158</v>
      </c>
      <c r="D124" s="1138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76" t="s">
        <v>261</v>
      </c>
      <c r="D125" s="1177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68" t="s">
        <v>317</v>
      </c>
      <c r="D126" s="1169"/>
      <c r="E126" s="731">
        <f>OTCHET!$E401</f>
        <v>1183120</v>
      </c>
      <c r="F126" s="731">
        <f>OTCHET!$F401</f>
        <v>1059541</v>
      </c>
      <c r="G126" s="731">
        <f>OTCHET!$G401</f>
        <v>70332</v>
      </c>
      <c r="H126" s="961"/>
      <c r="I126" s="731">
        <f>OTCHET!$I401</f>
        <v>1129873</v>
      </c>
      <c r="J126" s="870">
        <v>1</v>
      </c>
    </row>
    <row r="127" spans="1:10" ht="54" customHeight="1" thickBot="1">
      <c r="A127" s="728">
        <v>261</v>
      </c>
      <c r="B127" s="783" t="s">
        <v>538</v>
      </c>
      <c r="C127" s="1178" t="s">
        <v>318</v>
      </c>
      <c r="D127" s="1179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62" t="s">
        <v>319</v>
      </c>
      <c r="D128" s="1163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64" t="s">
        <v>320</v>
      </c>
      <c r="D129" s="1165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11" t="s">
        <v>220</v>
      </c>
      <c r="D130" s="1112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18" t="s">
        <v>221</v>
      </c>
      <c r="D131" s="1119"/>
      <c r="E131" s="884">
        <f>OTCHET!$E406</f>
        <v>33223</v>
      </c>
      <c r="F131" s="884">
        <f>OTCHET!$F406</f>
        <v>26538</v>
      </c>
      <c r="G131" s="795">
        <f>OTCHET!$G406</f>
        <v>6685</v>
      </c>
      <c r="H131" s="916"/>
      <c r="I131" s="795">
        <f>OTCHET!$I406</f>
        <v>33223</v>
      </c>
      <c r="J131" s="867">
        <f>(IF(E131&lt;&gt;0,$J$2,IF(I131&lt;&gt;0,$J$2,"")))</f>
        <v>1</v>
      </c>
    </row>
    <row r="132" spans="1:10" s="713" customFormat="1" ht="24" customHeight="1">
      <c r="A132" s="720">
        <v>295</v>
      </c>
      <c r="B132" s="714">
        <v>7700</v>
      </c>
      <c r="C132" s="1118" t="s">
        <v>321</v>
      </c>
      <c r="D132" s="1145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72" t="s">
        <v>287</v>
      </c>
      <c r="D133" s="1173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68" t="s">
        <v>322</v>
      </c>
      <c r="D134" s="1169"/>
      <c r="E134" s="731">
        <f>OTCHET!$E411</f>
        <v>33223</v>
      </c>
      <c r="F134" s="731">
        <f>OTCHET!$F411</f>
        <v>26538</v>
      </c>
      <c r="G134" s="731">
        <f>OTCHET!$G411</f>
        <v>6685</v>
      </c>
      <c r="H134" s="961"/>
      <c r="I134" s="731">
        <f>OTCHET!$I411</f>
        <v>33223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38" s="1136"/>
      <c r="D138" s="1136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629</v>
      </c>
      <c r="F139" s="738" t="s">
        <v>480</v>
      </c>
      <c r="J139" s="870">
        <v>1</v>
      </c>
    </row>
    <row r="140" spans="1:10" ht="38.25" customHeight="1" thickBot="1">
      <c r="A140" s="766"/>
      <c r="B140" s="1122">
        <f>$B$9</f>
        <v>0</v>
      </c>
      <c r="C140" s="1123"/>
      <c r="D140" s="1123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630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2" t="str">
        <f>$B$12</f>
        <v>Симеоновград</v>
      </c>
      <c r="C143" s="1123"/>
      <c r="D143" s="1123"/>
      <c r="E143" s="737" t="s">
        <v>631</v>
      </c>
      <c r="F143" s="744" t="str">
        <f>$F$12</f>
        <v>7607</v>
      </c>
      <c r="J143" s="870">
        <v>1</v>
      </c>
    </row>
    <row r="144" spans="1:10" ht="21.75" thickTop="1">
      <c r="A144" s="766"/>
      <c r="B144" s="693" t="s">
        <v>632</v>
      </c>
      <c r="E144" s="743" t="s">
        <v>633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634</v>
      </c>
      <c r="J146" s="870">
        <v>1</v>
      </c>
    </row>
    <row r="147" spans="1:10" ht="21.75" thickBot="1">
      <c r="A147" s="766"/>
      <c r="B147" s="797"/>
      <c r="C147" s="798"/>
      <c r="D147" s="799" t="s">
        <v>222</v>
      </c>
      <c r="E147" s="800" t="s">
        <v>169</v>
      </c>
      <c r="F147" s="801" t="s">
        <v>637</v>
      </c>
      <c r="G147" s="801" t="s">
        <v>637</v>
      </c>
      <c r="H147" s="801" t="s">
        <v>637</v>
      </c>
      <c r="I147" s="801" t="s">
        <v>637</v>
      </c>
      <c r="J147" s="870">
        <v>1</v>
      </c>
    </row>
    <row r="148" spans="1:10" ht="38.25" thickBot="1">
      <c r="A148" s="766"/>
      <c r="B148" s="802"/>
      <c r="C148" s="802"/>
      <c r="D148" s="803" t="s">
        <v>324</v>
      </c>
      <c r="E148" s="801">
        <f>+E20</f>
        <v>2013</v>
      </c>
      <c r="F148" s="863" t="s">
        <v>288</v>
      </c>
      <c r="G148" s="863" t="s">
        <v>289</v>
      </c>
      <c r="H148" s="863" t="s">
        <v>290</v>
      </c>
      <c r="I148" s="377" t="s">
        <v>179</v>
      </c>
      <c r="J148" s="870">
        <v>1</v>
      </c>
    </row>
    <row r="149" spans="1:10" ht="21.75" thickBot="1">
      <c r="A149" s="766"/>
      <c r="B149" s="804"/>
      <c r="C149" s="805"/>
      <c r="D149" s="806" t="s">
        <v>325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-12563</v>
      </c>
      <c r="F150" s="811">
        <f>+F47-F93+F114+F126+F134</f>
        <v>41441</v>
      </c>
      <c r="G150" s="811">
        <f>+G47-G93+G114+G126+G134</f>
        <v>531</v>
      </c>
      <c r="H150" s="811">
        <f>+H47-H93+H114+H126+H134</f>
        <v>0</v>
      </c>
      <c r="I150" s="811">
        <f>+I47-I93+I114+I126+I134</f>
        <v>41972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54" s="1136"/>
      <c r="D154" s="1136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629</v>
      </c>
      <c r="F155" s="738" t="s">
        <v>480</v>
      </c>
      <c r="J155" s="870">
        <v>1</v>
      </c>
    </row>
    <row r="156" spans="1:10" ht="38.25" customHeight="1" thickBot="1">
      <c r="A156" s="766"/>
      <c r="B156" s="1122">
        <f>$B$9</f>
        <v>0</v>
      </c>
      <c r="C156" s="1123"/>
      <c r="D156" s="1123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630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2" t="str">
        <f>$B$12</f>
        <v>Симеоновград</v>
      </c>
      <c r="C159" s="1123"/>
      <c r="D159" s="1123"/>
      <c r="E159" s="737" t="s">
        <v>631</v>
      </c>
      <c r="F159" s="744" t="str">
        <f>$F$12</f>
        <v>7607</v>
      </c>
      <c r="J159" s="870">
        <v>1</v>
      </c>
    </row>
    <row r="160" spans="1:10" ht="21.75" thickTop="1">
      <c r="A160" s="766"/>
      <c r="B160" s="693" t="s">
        <v>632</v>
      </c>
      <c r="E160" s="743" t="s">
        <v>633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634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538</v>
      </c>
      <c r="C164" s="818"/>
      <c r="D164" s="748" t="s">
        <v>326</v>
      </c>
      <c r="E164" s="773" t="s">
        <v>636</v>
      </c>
      <c r="F164" s="773" t="s">
        <v>637</v>
      </c>
      <c r="G164" s="773" t="s">
        <v>637</v>
      </c>
      <c r="H164" s="964" t="s">
        <v>637</v>
      </c>
      <c r="I164" s="773" t="s">
        <v>637</v>
      </c>
      <c r="J164" s="870">
        <v>1</v>
      </c>
    </row>
    <row r="165" spans="1:10" ht="21.75" thickBot="1">
      <c r="A165" s="766"/>
      <c r="B165" s="819"/>
      <c r="C165" s="771"/>
      <c r="D165" s="705" t="s">
        <v>216</v>
      </c>
      <c r="E165" s="749">
        <f>+E20</f>
        <v>2013</v>
      </c>
      <c r="F165" s="863" t="s">
        <v>288</v>
      </c>
      <c r="G165" s="863" t="s">
        <v>289</v>
      </c>
      <c r="H165" s="957" t="s">
        <v>290</v>
      </c>
      <c r="I165" s="377" t="s">
        <v>179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327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80" t="s">
        <v>328</v>
      </c>
      <c r="D167" s="1144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41" t="s">
        <v>332</v>
      </c>
      <c r="D168" s="1142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41" t="s">
        <v>335</v>
      </c>
      <c r="D169" s="1142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7" t="s">
        <v>338</v>
      </c>
      <c r="D170" s="1138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83" t="s">
        <v>345</v>
      </c>
      <c r="D171" s="1184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20" t="s">
        <v>223</v>
      </c>
      <c r="D172" s="1121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18" t="s">
        <v>224</v>
      </c>
      <c r="D173" s="1145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18" t="s">
        <v>369</v>
      </c>
      <c r="D174" s="1145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11" t="s">
        <v>225</v>
      </c>
      <c r="D175" s="1112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11" t="s">
        <v>226</v>
      </c>
      <c r="D176" s="1112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20" t="s">
        <v>382</v>
      </c>
      <c r="D177" s="1121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20" t="s">
        <v>386</v>
      </c>
      <c r="D178" s="1121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18" t="s">
        <v>227</v>
      </c>
      <c r="D179" s="1145"/>
      <c r="E179" s="884">
        <f>OTCHET!$E508</f>
        <v>12563</v>
      </c>
      <c r="F179" s="885">
        <f>OTCHET!$F508</f>
        <v>-28644</v>
      </c>
      <c r="G179" s="780">
        <f>OTCHET!$G508</f>
        <v>0</v>
      </c>
      <c r="H179" s="916"/>
      <c r="I179" s="780">
        <f>OTCHET!$I508</f>
        <v>-28644</v>
      </c>
      <c r="J179" s="867">
        <f t="shared" si="3"/>
        <v>1</v>
      </c>
    </row>
    <row r="180" spans="1:10" s="713" customFormat="1" ht="33.75" customHeight="1">
      <c r="A180" s="720">
        <v>375</v>
      </c>
      <c r="B180" s="714">
        <v>8900</v>
      </c>
      <c r="C180" s="1159" t="s">
        <v>264</v>
      </c>
      <c r="D180" s="1138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20" t="s">
        <v>399</v>
      </c>
      <c r="D181" s="1121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59" t="s">
        <v>228</v>
      </c>
      <c r="D182" s="1181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82" t="s">
        <v>229</v>
      </c>
      <c r="D183" s="1145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20" t="s">
        <v>230</v>
      </c>
      <c r="D184" s="1121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82" t="s">
        <v>231</v>
      </c>
      <c r="D185" s="1185"/>
      <c r="E185" s="884">
        <f>OTCHET!$E540</f>
        <v>0</v>
      </c>
      <c r="F185" s="885">
        <f>OTCHET!$F540</f>
        <v>-12797</v>
      </c>
      <c r="G185" s="780">
        <f>OTCHET!$G540</f>
        <v>-531</v>
      </c>
      <c r="H185" s="916"/>
      <c r="I185" s="780">
        <f>OTCHET!$I540</f>
        <v>-13328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82" t="s">
        <v>232</v>
      </c>
      <c r="D186" s="1145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86" t="s">
        <v>446</v>
      </c>
      <c r="D187" s="1167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452</v>
      </c>
      <c r="E188" s="731">
        <f>OTCHET!$E571</f>
        <v>12563</v>
      </c>
      <c r="F188" s="731">
        <f>OTCHET!$F571</f>
        <v>-41441</v>
      </c>
      <c r="G188" s="731">
        <f>OTCHET!$G571</f>
        <v>-531</v>
      </c>
      <c r="H188" s="961"/>
      <c r="I188" s="731">
        <f>OTCHET!$I571</f>
        <v>-41972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35" t="str">
        <f>$B$7</f>
        <v>МЕСЕЧЕН ОТЧЕТ ЗА ИЗВЪНБЮДЖЕТНИТЕ СМЕТКИ НА БЕНЕФИЦИЕНТИ НА КОХЕЗИОННИЯ И СТРУКТУРНИТЕ ФОНДОВЕ КЪМ НАЦИОНАЛНИЯ ФОНД 
ПО ПЪЛНА ЕДИННА БЮДЖЕТНА КЛАСИФИКАЦИЯ</v>
      </c>
      <c r="C192" s="1136"/>
      <c r="D192" s="1136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629</v>
      </c>
      <c r="F193" s="738" t="s">
        <v>480</v>
      </c>
      <c r="G193" s="713"/>
      <c r="H193" s="713"/>
      <c r="J193" s="869">
        <v>1</v>
      </c>
    </row>
    <row r="194" spans="2:10" ht="21.75" thickBot="1">
      <c r="B194" s="1122">
        <f>$B$9</f>
        <v>0</v>
      </c>
      <c r="C194" s="1123"/>
      <c r="D194" s="1123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630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2" t="str">
        <f>$B$12</f>
        <v>Симеоновград</v>
      </c>
      <c r="C197" s="1123"/>
      <c r="D197" s="1123"/>
      <c r="E197" s="737" t="s">
        <v>631</v>
      </c>
      <c r="F197" s="744" t="str">
        <f>$F$12</f>
        <v>7607</v>
      </c>
      <c r="G197" s="713"/>
      <c r="H197" s="713"/>
      <c r="J197" s="869">
        <v>1</v>
      </c>
    </row>
    <row r="198" spans="2:10" ht="21.75" thickTop="1">
      <c r="B198" s="693" t="s">
        <v>632</v>
      </c>
      <c r="E198" s="743" t="s">
        <v>633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634</v>
      </c>
      <c r="G200" s="713"/>
      <c r="H200" s="713"/>
      <c r="J200" s="869">
        <v>1</v>
      </c>
    </row>
    <row r="201" spans="2:10" ht="21.75" thickBot="1">
      <c r="B201" s="838" t="s">
        <v>538</v>
      </c>
      <c r="C201" s="839"/>
      <c r="D201" s="840" t="s">
        <v>233</v>
      </c>
      <c r="E201" s="841" t="s">
        <v>636</v>
      </c>
      <c r="F201" s="841" t="s">
        <v>637</v>
      </c>
      <c r="G201" s="841" t="s">
        <v>637</v>
      </c>
      <c r="H201" s="841" t="s">
        <v>637</v>
      </c>
      <c r="I201" s="841" t="s">
        <v>637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288</v>
      </c>
      <c r="G202" s="864" t="s">
        <v>289</v>
      </c>
      <c r="H202" s="864" t="s">
        <v>290</v>
      </c>
      <c r="I202" s="845" t="s">
        <v>179</v>
      </c>
      <c r="J202" s="869">
        <v>1</v>
      </c>
    </row>
    <row r="203" spans="2:10" ht="21">
      <c r="B203" s="846" t="s">
        <v>234</v>
      </c>
      <c r="C203" s="1191" t="s">
        <v>235</v>
      </c>
      <c r="D203" s="1192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236</v>
      </c>
      <c r="C204" s="1193" t="s">
        <v>237</v>
      </c>
      <c r="D204" s="1194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238</v>
      </c>
      <c r="C205" s="1193" t="s">
        <v>239</v>
      </c>
      <c r="D205" s="1194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240</v>
      </c>
      <c r="C206" s="1196" t="s">
        <v>241</v>
      </c>
      <c r="D206" s="1197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242</v>
      </c>
      <c r="C207" s="1198" t="s">
        <v>243</v>
      </c>
      <c r="D207" s="1199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244</v>
      </c>
      <c r="C208" s="1195" t="s">
        <v>245</v>
      </c>
      <c r="D208" s="1195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246</v>
      </c>
      <c r="C209" s="1187" t="s">
        <v>247</v>
      </c>
      <c r="D209" s="1188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248</v>
      </c>
      <c r="C210" s="1187" t="s">
        <v>249</v>
      </c>
      <c r="D210" s="1188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250</v>
      </c>
      <c r="C211" s="1189" t="s">
        <v>251</v>
      </c>
      <c r="D211" s="1190"/>
      <c r="E211" s="897">
        <f>SUMIF(OTCHET!K:K,9,OTCHET!E:E)</f>
        <v>1231110</v>
      </c>
      <c r="F211" s="897">
        <f>SUMIF(OTCHET!K:K,9,OTCHET!F:F)</f>
        <v>1044638</v>
      </c>
      <c r="G211" s="897">
        <f>SUMIF(OTCHET!K:K,9,OTCHET!G:G)</f>
        <v>78690</v>
      </c>
      <c r="H211" s="897">
        <f>SUMIF(OTCHET!K:K,9,OTCHET!H:H)</f>
        <v>0</v>
      </c>
      <c r="I211" s="897">
        <f>SUMIF(OTCHET!K:K,9,OTCHET!I:I)</f>
        <v>1123328</v>
      </c>
      <c r="J211" s="869">
        <v>1</v>
      </c>
    </row>
    <row r="212" spans="2:10" ht="21.75" thickBot="1">
      <c r="B212" s="848"/>
      <c r="C212" s="849"/>
      <c r="D212" s="850" t="s">
        <v>252</v>
      </c>
      <c r="E212" s="851">
        <f>SUM(E203:E211)</f>
        <v>1231110</v>
      </c>
      <c r="F212" s="851">
        <f>SUM(F203:F211)</f>
        <v>1044638</v>
      </c>
      <c r="G212" s="851">
        <f>SUM(G203:G211)</f>
        <v>78690</v>
      </c>
      <c r="H212" s="851">
        <f>SUM(H203:H211)</f>
        <v>0</v>
      </c>
      <c r="I212" s="851">
        <f>SUM(I203:I211)</f>
        <v>1123328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68:D168"/>
    <mergeCell ref="C169:D169"/>
    <mergeCell ref="C170:D170"/>
    <mergeCell ref="C171:D171"/>
    <mergeCell ref="C178:D178"/>
    <mergeCell ref="C179:D179"/>
    <mergeCell ref="C176:D176"/>
    <mergeCell ref="C177:D177"/>
    <mergeCell ref="C180:D180"/>
    <mergeCell ref="C181:D181"/>
    <mergeCell ref="B154:D154"/>
    <mergeCell ref="B156:D156"/>
    <mergeCell ref="C182:D182"/>
    <mergeCell ref="C183:D183"/>
    <mergeCell ref="C172:D172"/>
    <mergeCell ref="C173:D173"/>
    <mergeCell ref="C174:D174"/>
    <mergeCell ref="C175:D175"/>
    <mergeCell ref="B159:D159"/>
    <mergeCell ref="C167:D167"/>
    <mergeCell ref="C128:D128"/>
    <mergeCell ref="C129:D129"/>
    <mergeCell ref="C130:D130"/>
    <mergeCell ref="C131:D131"/>
    <mergeCell ref="C134:D134"/>
    <mergeCell ref="B138:D138"/>
    <mergeCell ref="B140:D140"/>
    <mergeCell ref="B143:D143"/>
    <mergeCell ref="C117:D117"/>
    <mergeCell ref="C118:D118"/>
    <mergeCell ref="C132:D132"/>
    <mergeCell ref="C133:D133"/>
    <mergeCell ref="C121:D121"/>
    <mergeCell ref="C123:D123"/>
    <mergeCell ref="C124:D124"/>
    <mergeCell ref="C125:D125"/>
    <mergeCell ref="C126:D126"/>
    <mergeCell ref="C127:D127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5:D85"/>
    <mergeCell ref="C86:D86"/>
    <mergeCell ref="C107:D107"/>
    <mergeCell ref="C106:D106"/>
    <mergeCell ref="C87:D87"/>
    <mergeCell ref="C88:D88"/>
    <mergeCell ref="C84:D84"/>
    <mergeCell ref="C75:D75"/>
    <mergeCell ref="C64:D64"/>
    <mergeCell ref="C65:D65"/>
    <mergeCell ref="C66:D66"/>
    <mergeCell ref="C67:D67"/>
    <mergeCell ref="C68:D68"/>
    <mergeCell ref="C69:D69"/>
    <mergeCell ref="C70:D70"/>
    <mergeCell ref="C77:D77"/>
    <mergeCell ref="C74:D74"/>
    <mergeCell ref="C73:D73"/>
    <mergeCell ref="C83:D83"/>
    <mergeCell ref="C78:D78"/>
    <mergeCell ref="C79:D79"/>
    <mergeCell ref="C80:D80"/>
    <mergeCell ref="C81:D81"/>
    <mergeCell ref="C82:D82"/>
    <mergeCell ref="N61:N63"/>
    <mergeCell ref="C62:D62"/>
    <mergeCell ref="C63:D63"/>
    <mergeCell ref="M61:M63"/>
    <mergeCell ref="B52:D52"/>
    <mergeCell ref="C72:D72"/>
    <mergeCell ref="K61:K63"/>
    <mergeCell ref="L61:L63"/>
    <mergeCell ref="C71:D71"/>
    <mergeCell ref="B54:D54"/>
    <mergeCell ref="B57:D57"/>
    <mergeCell ref="C61:D61"/>
    <mergeCell ref="C45:D45"/>
    <mergeCell ref="C46:D46"/>
    <mergeCell ref="C27:D27"/>
    <mergeCell ref="C28:D28"/>
    <mergeCell ref="C29:D29"/>
    <mergeCell ref="C30:D30"/>
    <mergeCell ref="C31:D31"/>
    <mergeCell ref="C32:D32"/>
    <mergeCell ref="C39:D39"/>
    <mergeCell ref="C35:D35"/>
    <mergeCell ref="C36:D36"/>
    <mergeCell ref="C37:D37"/>
    <mergeCell ref="C44:D44"/>
    <mergeCell ref="C40:D40"/>
    <mergeCell ref="C41:D41"/>
    <mergeCell ref="C43:D43"/>
    <mergeCell ref="C38:D38"/>
    <mergeCell ref="C34:D34"/>
    <mergeCell ref="C25:D25"/>
    <mergeCell ref="C26:D26"/>
    <mergeCell ref="B7:D7"/>
    <mergeCell ref="B9:D9"/>
    <mergeCell ref="B12:D12"/>
    <mergeCell ref="C22:D22"/>
    <mergeCell ref="C23:D23"/>
    <mergeCell ref="C24:D24"/>
    <mergeCell ref="C33:D33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180</v>
      </c>
      <c r="B1" s="535">
        <v>134</v>
      </c>
      <c r="D1" s="535">
        <v>127</v>
      </c>
      <c r="E1" s="536" t="s">
        <v>181</v>
      </c>
      <c r="F1" s="537" t="s">
        <v>182</v>
      </c>
      <c r="G1" s="538" t="s">
        <v>183</v>
      </c>
      <c r="H1" s="539" t="s">
        <v>184</v>
      </c>
      <c r="I1" s="535"/>
    </row>
    <row r="2" spans="1:9" ht="12.75">
      <c r="A2" s="535" t="s">
        <v>185</v>
      </c>
      <c r="B2" s="535" t="s">
        <v>1071</v>
      </c>
      <c r="G2" s="545" t="str">
        <f>CONCATENATE(G6,G7,G8,G9,G10,G11,G12,G13,G14,G15,G16,G17,G18,G19,G20,G21,G22,G23,G24,G25,G26,G27,G28,G29,G30,G31,G32,G33,G34,G35)</f>
        <v>+e162+e296+e430+e564+e698+e832+e966+e1100+e1234+e1368+e1502+e1636+e1770+e1904+e2038+e2172+e2306+e2440+e2574+e2708+e2842+e2976+e3110+e3244+e3378+e3512+e3646+e3780+e3914+e4048</v>
      </c>
      <c r="H2" s="546" t="str">
        <f>CONCATENATE(H6,H7,H8,H9,H10,H11,H12,H13,H14,H15,H16,H17,H18,H19,H20,H21,H22,H23,H24,H25,H26,H27,H28,H29,H30,H31,H32,H33,H34,H35)</f>
        <v>+e289+e423+e557+e691+e825+e959+e1093+e1227+e1361+e1495+e1629+e1763+e1897+e2031+e2165+e2299+e2433+e2567+e2701+e2835+e2969+e3103+e3237+e3371+e3505+e3639+e3773+e3907+e4041+e4175</v>
      </c>
      <c r="I2" s="535"/>
    </row>
    <row r="3" spans="1:9" ht="12.75">
      <c r="A3" s="535" t="s">
        <v>186</v>
      </c>
      <c r="B3" s="535" t="s">
        <v>1069</v>
      </c>
      <c r="G3" s="545" t="str">
        <f>CONCATENATE(G36,G37,G38,G39,G40,G41,G42,G43,G44,G45,G46,G47,G48,G49,G50,G51,G52,G53,G54,G55,G56,G57,G58,G59,G60,G61,G62,G63,G64,G65)</f>
        <v>+e4182+e4316+e4450+e4584+e4718+e4852+e4986+e5120+e5254+e5388+e5522+e5656+e5790+e5924+e6058+e6192+e6326+e6460+e6594+e6728+e6862+e6996+e7130+e7264+e7398+e7532+e7666+e7800+e7934+e8068</v>
      </c>
      <c r="H3" s="546" t="str">
        <f>CONCATENATE(H36,H37,H38,H39,H40,H41,H42,H43,H44,H45,H46,H47,H48,H49,H50,H51,H52,H53,H54,H55,H56,H57,H58,H59,H60,H61,H62,H63,H64,H65)</f>
        <v>+e4309+e4443+e4577+e4711+e4845+e4979+e5113+e5247+e5381+e5515+e5649+e5783+e5917+e6051+e6185+e6319+e6453+e6587+e6721+e6855+e6989+e7123+e7257+e7391+e7525+e7659+e7793+e7927+e8061+e8195</v>
      </c>
      <c r="I3" s="535"/>
    </row>
    <row r="4" spans="1:9" ht="15.75">
      <c r="A4" s="535" t="s">
        <v>187</v>
      </c>
      <c r="B4" s="535" t="s">
        <v>291</v>
      </c>
      <c r="C4" s="547"/>
      <c r="G4" s="545" t="s">
        <v>188</v>
      </c>
      <c r="H4" s="546" t="s">
        <v>189</v>
      </c>
      <c r="I4" s="535"/>
    </row>
    <row r="5" spans="1:8" ht="31.5" customHeight="1">
      <c r="A5" s="535" t="s">
        <v>190</v>
      </c>
      <c r="B5" s="1200" t="s">
        <v>191</v>
      </c>
      <c r="C5" s="1200"/>
      <c r="D5" s="1200"/>
      <c r="E5" s="1200"/>
      <c r="F5" s="548" t="s">
        <v>192</v>
      </c>
      <c r="G5" s="549" t="str">
        <f>CONCATENATE(G2,G3)</f>
        <v>+e162+e296+e430+e564+e698+e832+e966+e1100+e1234+e1368+e1502+e1636+e1770+e1904+e2038+e2172+e2306+e2440+e2574+e2708+e2842+e2976+e3110+e3244+e3378+e3512+e3646+e3780+e3914+e4048+e4182+e4316+e4450+e4584+e4718+e4852+e4986+e5120+e5254+e5388+e5522+e5656+e5790+e5924+e6058+e6192+e6326+e6460+e6594+e6728+e6862+e6996+e7130+e7264+e7398+e7532+e7666+e7800+e7934+e8068</v>
      </c>
      <c r="H5" s="549" t="str">
        <f>CONCATENATE(H2,H3)</f>
        <v>+e289+e423+e557+e691+e825+e959+e1093+e1227+e1361+e1495+e1629+e1763+e1897+e2031+e2165+e2299+e2433+e2567+e2701+e2835+e2969+e3103+e3237+e3371+e3505+e3639+e3773+e3907+e4041+e4175+e4309+e4443+e4577+e4711+e4845+e4979+e5113+e5247+e5381+e5515+e5649+e5783+e5917+e6051+e6185+e6319+e6453+e6587+e6721+e6855+e6989+e7123+e7257+e7391+e7525+e7659+e7793+e7927+e8061+e8195</v>
      </c>
    </row>
    <row r="6" spans="1:8" ht="12.75">
      <c r="A6" s="550"/>
      <c r="B6" s="551"/>
      <c r="F6" s="550">
        <f>VALUE(MID($B2,2,3))+5</f>
        <v>162</v>
      </c>
      <c r="G6" s="535" t="str">
        <f>CONCATENATE("+e",F6)</f>
        <v>+e162</v>
      </c>
      <c r="H6" s="535" t="str">
        <f>CONCATENATE("+e",F6+D1)</f>
        <v>+e289</v>
      </c>
    </row>
    <row r="7" spans="6:8" ht="12.75">
      <c r="F7" s="535">
        <f>F6+$B$1</f>
        <v>296</v>
      </c>
      <c r="G7" s="535" t="str">
        <f>CONCATENATE("+e",F7)</f>
        <v>+e296</v>
      </c>
      <c r="H7" s="535" t="str">
        <f>CONCATENATE("+e",F7+$D$1)</f>
        <v>+e423</v>
      </c>
    </row>
    <row r="8" spans="2:9" ht="12.75">
      <c r="B8" s="535" t="s">
        <v>1070</v>
      </c>
      <c r="F8" s="535">
        <f aca="true" t="shared" si="0" ref="F8:F71">F7+$B$1</f>
        <v>430</v>
      </c>
      <c r="G8" s="535" t="str">
        <f aca="true" t="shared" si="1" ref="G8:G71">CONCATENATE("+e",F8)</f>
        <v>+e430</v>
      </c>
      <c r="H8" s="535" t="str">
        <f aca="true" t="shared" si="2" ref="H8:H71">CONCATENATE("+e",F8+$D$1)</f>
        <v>+e557</v>
      </c>
      <c r="I8" s="535"/>
    </row>
    <row r="9" spans="6:9" ht="12.75">
      <c r="F9" s="535">
        <f t="shared" si="0"/>
        <v>564</v>
      </c>
      <c r="G9" s="535" t="str">
        <f t="shared" si="1"/>
        <v>+e564</v>
      </c>
      <c r="H9" s="535" t="str">
        <f t="shared" si="2"/>
        <v>+e691</v>
      </c>
      <c r="I9" s="535"/>
    </row>
    <row r="10" spans="5:9" ht="12.75">
      <c r="E10" s="535">
        <v>1</v>
      </c>
      <c r="F10" s="535">
        <f t="shared" si="0"/>
        <v>698</v>
      </c>
      <c r="G10" s="535" t="str">
        <f t="shared" si="1"/>
        <v>+e698</v>
      </c>
      <c r="H10" s="535" t="str">
        <f t="shared" si="2"/>
        <v>+e825</v>
      </c>
      <c r="I10" s="535"/>
    </row>
    <row r="11" spans="5:31" ht="18">
      <c r="E11" s="535">
        <v>2</v>
      </c>
      <c r="F11" s="535">
        <f t="shared" si="0"/>
        <v>832</v>
      </c>
      <c r="G11" s="535" t="str">
        <f t="shared" si="1"/>
        <v>+e832</v>
      </c>
      <c r="H11" s="535" t="str">
        <f t="shared" si="2"/>
        <v>+e959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966</v>
      </c>
      <c r="G12" s="535" t="str">
        <f t="shared" si="1"/>
        <v>+e966</v>
      </c>
      <c r="H12" s="535" t="str">
        <f t="shared" si="2"/>
        <v>+e1093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1100</v>
      </c>
      <c r="G13" s="535" t="str">
        <f t="shared" si="1"/>
        <v>+e1100</v>
      </c>
      <c r="H13" s="535" t="str">
        <f t="shared" si="2"/>
        <v>+e1227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1234</v>
      </c>
      <c r="G14" s="535" t="str">
        <f t="shared" si="1"/>
        <v>+e1234</v>
      </c>
      <c r="H14" s="535" t="str">
        <f t="shared" si="2"/>
        <v>+e1361</v>
      </c>
      <c r="I14" s="1066">
        <f>$B$7</f>
        <v>0</v>
      </c>
      <c r="J14" s="1061"/>
      <c r="K14" s="1061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1368</v>
      </c>
      <c r="G15" s="535" t="str">
        <f t="shared" si="1"/>
        <v>+e1368</v>
      </c>
      <c r="H15" s="535" t="str">
        <f t="shared" si="2"/>
        <v>+e1495</v>
      </c>
      <c r="I15" s="281"/>
      <c r="J15" s="293"/>
      <c r="K15" s="294"/>
      <c r="L15" s="356" t="s">
        <v>629</v>
      </c>
      <c r="M15" s="356" t="s">
        <v>480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1502</v>
      </c>
      <c r="G16" s="535" t="str">
        <f t="shared" si="1"/>
        <v>+e1502</v>
      </c>
      <c r="H16" s="535" t="str">
        <f t="shared" si="2"/>
        <v>+e1629</v>
      </c>
      <c r="I16" s="1060">
        <f>$B$9</f>
        <v>0</v>
      </c>
      <c r="J16" s="1061"/>
      <c r="K16" s="1061"/>
      <c r="L16" s="357">
        <f>$E$9</f>
        <v>0</v>
      </c>
      <c r="M16" s="358">
        <f>$F$9</f>
        <v>564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1636</v>
      </c>
      <c r="G17" s="535" t="str">
        <f t="shared" si="1"/>
        <v>+e1636</v>
      </c>
      <c r="H17" s="535" t="str">
        <f t="shared" si="2"/>
        <v>+e1763</v>
      </c>
      <c r="I17" s="297" t="s">
        <v>630</v>
      </c>
      <c r="J17" s="281"/>
      <c r="K17" s="282"/>
      <c r="L17" s="355"/>
      <c r="M17" s="359">
        <f>$F$10</f>
        <v>698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1770</v>
      </c>
      <c r="G18" s="535" t="str">
        <f t="shared" si="1"/>
        <v>+e1770</v>
      </c>
      <c r="H18" s="535" t="str">
        <f t="shared" si="2"/>
        <v>+e1897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1904</v>
      </c>
      <c r="G19" s="535" t="str">
        <f t="shared" si="1"/>
        <v>+e1904</v>
      </c>
      <c r="H19" s="535" t="str">
        <f t="shared" si="2"/>
        <v>+e2031</v>
      </c>
      <c r="I19" s="1060">
        <f>$B$12</f>
        <v>0</v>
      </c>
      <c r="J19" s="1061"/>
      <c r="K19" s="1061"/>
      <c r="L19" s="355" t="s">
        <v>631</v>
      </c>
      <c r="M19" s="362">
        <f>$F$12</f>
        <v>966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2038</v>
      </c>
      <c r="G20" s="535" t="str">
        <f t="shared" si="1"/>
        <v>+e2038</v>
      </c>
      <c r="H20" s="535" t="str">
        <f t="shared" si="2"/>
        <v>+e2165</v>
      </c>
      <c r="I20" s="297" t="s">
        <v>632</v>
      </c>
      <c r="J20" s="281"/>
      <c r="K20" s="282"/>
      <c r="L20" s="360" t="s">
        <v>633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2172</v>
      </c>
      <c r="G21" s="535" t="str">
        <f t="shared" si="1"/>
        <v>+e2172</v>
      </c>
      <c r="H21" s="535" t="str">
        <f t="shared" si="2"/>
        <v>+e2299</v>
      </c>
      <c r="I21" s="297"/>
      <c r="J21" s="281"/>
      <c r="K21" s="619" t="s">
        <v>210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2306</v>
      </c>
      <c r="G22" s="535" t="str">
        <f t="shared" si="1"/>
        <v>+e2306</v>
      </c>
      <c r="H22" s="535" t="str">
        <f t="shared" si="2"/>
        <v>+e2433</v>
      </c>
      <c r="I22" s="281"/>
      <c r="J22" s="293"/>
      <c r="K22" s="294"/>
      <c r="L22" s="355"/>
      <c r="M22" s="360"/>
      <c r="N22" s="360"/>
      <c r="O22" s="360"/>
      <c r="P22" s="364" t="s">
        <v>634</v>
      </c>
      <c r="Q22" s="287">
        <f>(IF($E143&lt;&gt;0,$J$2,IF($I143&lt;&gt;0,$J$2,"")))</f>
      </c>
      <c r="R22" s="288"/>
      <c r="S22" s="363" t="s">
        <v>120</v>
      </c>
      <c r="T22" s="355"/>
      <c r="U22" s="361"/>
      <c r="V22" s="364" t="s">
        <v>634</v>
      </c>
      <c r="W22" s="361"/>
      <c r="X22" s="363" t="s">
        <v>121</v>
      </c>
      <c r="Y22" s="355"/>
      <c r="Z22" s="361"/>
      <c r="AA22" s="364" t="s">
        <v>634</v>
      </c>
      <c r="AB22" s="355"/>
      <c r="AC22" s="361"/>
      <c r="AD22" s="364" t="s">
        <v>634</v>
      </c>
    </row>
    <row r="23" spans="5:31" ht="45.75" thickBot="1">
      <c r="E23" s="535">
        <v>14</v>
      </c>
      <c r="F23" s="535">
        <f t="shared" si="0"/>
        <v>2440</v>
      </c>
      <c r="G23" s="535" t="str">
        <f t="shared" si="1"/>
        <v>+e2440</v>
      </c>
      <c r="H23" s="535" t="str">
        <f t="shared" si="2"/>
        <v>+e2567</v>
      </c>
      <c r="I23" s="486"/>
      <c r="J23" s="461"/>
      <c r="K23" s="462" t="s">
        <v>193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62" t="s">
        <v>194</v>
      </c>
      <c r="Y23" s="1062" t="s">
        <v>195</v>
      </c>
      <c r="Z23" s="1062" t="s">
        <v>196</v>
      </c>
      <c r="AA23" s="1062" t="s">
        <v>129</v>
      </c>
      <c r="AB23" s="559" t="s">
        <v>130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2574</v>
      </c>
      <c r="G24" s="535" t="str">
        <f t="shared" si="1"/>
        <v>+e2574</v>
      </c>
      <c r="H24" s="535" t="str">
        <f t="shared" si="2"/>
        <v>+e2701</v>
      </c>
      <c r="I24" s="562" t="s">
        <v>538</v>
      </c>
      <c r="J24" s="563" t="s">
        <v>638</v>
      </c>
      <c r="K24" s="376"/>
      <c r="L24" s="464" t="s">
        <v>636</v>
      </c>
      <c r="M24" s="464" t="s">
        <v>637</v>
      </c>
      <c r="N24" s="464" t="s">
        <v>637</v>
      </c>
      <c r="O24" s="464" t="s">
        <v>637</v>
      </c>
      <c r="P24" s="906" t="s">
        <v>637</v>
      </c>
      <c r="Q24" s="287">
        <f>(IF($E143&lt;&gt;0,$J$2,IF($I143&lt;&gt;0,$J$2,"")))</f>
      </c>
      <c r="R24" s="288"/>
      <c r="S24" s="1064" t="s">
        <v>197</v>
      </c>
      <c r="T24" s="1064" t="s">
        <v>198</v>
      </c>
      <c r="U24" s="1065" t="s">
        <v>199</v>
      </c>
      <c r="V24" s="1065" t="s">
        <v>125</v>
      </c>
      <c r="W24" s="288"/>
      <c r="X24" s="1063"/>
      <c r="Y24" s="1063"/>
      <c r="Z24" s="1063"/>
      <c r="AA24" s="1063"/>
      <c r="AB24" s="564">
        <v>2013</v>
      </c>
      <c r="AC24" s="564">
        <v>2014</v>
      </c>
      <c r="AD24" s="564" t="s">
        <v>132</v>
      </c>
      <c r="AE24" s="565"/>
    </row>
    <row r="25" spans="5:31" ht="48.75" customHeight="1">
      <c r="E25" s="535">
        <v>16</v>
      </c>
      <c r="F25" s="535">
        <f t="shared" si="0"/>
        <v>2708</v>
      </c>
      <c r="G25" s="535" t="str">
        <f t="shared" si="1"/>
        <v>+e2708</v>
      </c>
      <c r="H25" s="535" t="str">
        <f t="shared" si="2"/>
        <v>+e2835</v>
      </c>
      <c r="I25" s="562"/>
      <c r="J25" s="563"/>
      <c r="K25" s="566" t="s">
        <v>200</v>
      </c>
      <c r="L25" s="377">
        <v>2013</v>
      </c>
      <c r="M25" s="950" t="s">
        <v>288</v>
      </c>
      <c r="N25" s="950" t="s">
        <v>289</v>
      </c>
      <c r="O25" s="950" t="s">
        <v>290</v>
      </c>
      <c r="P25" s="951" t="s">
        <v>179</v>
      </c>
      <c r="Q25" s="287">
        <f>(IF($E143&lt;&gt;0,$J$2,IF($I143&lt;&gt;0,$J$2,"")))</f>
      </c>
      <c r="R25" s="288"/>
      <c r="S25" s="1064"/>
      <c r="T25" s="1064"/>
      <c r="U25" s="1065"/>
      <c r="V25" s="1065"/>
      <c r="W25" s="288"/>
      <c r="X25" s="567"/>
      <c r="Y25" s="567"/>
      <c r="Z25" s="567"/>
      <c r="AA25" s="567"/>
      <c r="AB25" s="567"/>
      <c r="AC25" s="567"/>
      <c r="AD25" s="567"/>
      <c r="AE25" s="568" t="s">
        <v>131</v>
      </c>
    </row>
    <row r="26" spans="5:31" ht="15.75" thickBot="1">
      <c r="E26" s="535">
        <v>17</v>
      </c>
      <c r="F26" s="535">
        <f t="shared" si="0"/>
        <v>2842</v>
      </c>
      <c r="G26" s="535" t="str">
        <f t="shared" si="1"/>
        <v>+e2842</v>
      </c>
      <c r="H26" s="535" t="str">
        <f t="shared" si="2"/>
        <v>+e2969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2976</v>
      </c>
      <c r="G27" s="535" t="str">
        <f t="shared" si="1"/>
        <v>+e2976</v>
      </c>
      <c r="H27" s="535" t="str">
        <f t="shared" si="2"/>
        <v>+e3103</v>
      </c>
      <c r="I27" s="379"/>
      <c r="J27" s="534"/>
      <c r="K27" s="381" t="s">
        <v>780</v>
      </c>
      <c r="L27" s="382" t="s">
        <v>133</v>
      </c>
      <c r="M27" s="382" t="s">
        <v>134</v>
      </c>
      <c r="N27" s="382" t="s">
        <v>211</v>
      </c>
      <c r="O27" s="382" t="s">
        <v>212</v>
      </c>
      <c r="P27" s="907" t="s">
        <v>146</v>
      </c>
      <c r="Q27" s="287">
        <f>(IF($E143&lt;&gt;0,$J$2,IF($I143&lt;&gt;0,$J$2,"")))</f>
      </c>
      <c r="R27" s="288"/>
      <c r="S27" s="383" t="s">
        <v>135</v>
      </c>
      <c r="T27" s="383" t="s">
        <v>136</v>
      </c>
      <c r="U27" s="384" t="s">
        <v>137</v>
      </c>
      <c r="V27" s="384" t="s">
        <v>138</v>
      </c>
      <c r="W27" s="288"/>
      <c r="X27" s="385" t="s">
        <v>139</v>
      </c>
      <c r="Y27" s="385" t="s">
        <v>140</v>
      </c>
      <c r="Z27" s="385" t="s">
        <v>141</v>
      </c>
      <c r="AA27" s="385" t="s">
        <v>142</v>
      </c>
      <c r="AB27" s="385" t="s">
        <v>143</v>
      </c>
      <c r="AC27" s="385" t="s">
        <v>144</v>
      </c>
      <c r="AD27" s="385" t="s">
        <v>145</v>
      </c>
      <c r="AE27" s="576" t="s">
        <v>146</v>
      </c>
    </row>
    <row r="28" spans="3:31" ht="50.25" customHeight="1">
      <c r="C28" s="968" t="s">
        <v>293</v>
      </c>
      <c r="D28" s="969"/>
      <c r="E28" s="535">
        <v>19</v>
      </c>
      <c r="F28" s="535">
        <f t="shared" si="0"/>
        <v>3110</v>
      </c>
      <c r="G28" s="535" t="str">
        <f t="shared" si="1"/>
        <v>+e3110</v>
      </c>
      <c r="H28" s="535" t="str">
        <f t="shared" si="2"/>
        <v>+e3237</v>
      </c>
      <c r="I28" s="308"/>
      <c r="J28" s="973">
        <f>VLOOKUP(K28,OP_LIST2,2,FALSE)</f>
        <v>0</v>
      </c>
      <c r="K28" s="972" t="s">
        <v>293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147</v>
      </c>
      <c r="T28" s="580" t="s">
        <v>147</v>
      </c>
      <c r="U28" s="580" t="s">
        <v>148</v>
      </c>
      <c r="V28" s="580" t="s">
        <v>149</v>
      </c>
      <c r="W28" s="288"/>
      <c r="X28" s="580" t="s">
        <v>147</v>
      </c>
      <c r="Y28" s="580" t="s">
        <v>147</v>
      </c>
      <c r="Z28" s="580" t="s">
        <v>202</v>
      </c>
      <c r="AA28" s="580" t="s">
        <v>151</v>
      </c>
      <c r="AB28" s="580" t="s">
        <v>147</v>
      </c>
      <c r="AC28" s="580" t="s">
        <v>147</v>
      </c>
      <c r="AD28" s="580" t="s">
        <v>147</v>
      </c>
      <c r="AE28" s="392" t="s">
        <v>152</v>
      </c>
    </row>
    <row r="29" spans="3:31" ht="60">
      <c r="C29" s="970" t="s">
        <v>294</v>
      </c>
      <c r="D29" s="971" t="s">
        <v>295</v>
      </c>
      <c r="E29" s="535">
        <v>20</v>
      </c>
      <c r="F29" s="535">
        <f t="shared" si="0"/>
        <v>3244</v>
      </c>
      <c r="G29" s="535" t="str">
        <f t="shared" si="1"/>
        <v>+e3244</v>
      </c>
      <c r="H29" s="535" t="str">
        <f t="shared" si="2"/>
        <v>+e3371</v>
      </c>
      <c r="I29" s="581"/>
      <c r="J29" s="577"/>
      <c r="K29" s="578" t="s">
        <v>201</v>
      </c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3:31" ht="47.25">
      <c r="C30" s="970" t="s">
        <v>296</v>
      </c>
      <c r="D30" s="971" t="s">
        <v>297</v>
      </c>
      <c r="E30" s="535">
        <v>21</v>
      </c>
      <c r="F30" s="535">
        <f t="shared" si="0"/>
        <v>3378</v>
      </c>
      <c r="G30" s="535" t="str">
        <f t="shared" si="1"/>
        <v>+e3378</v>
      </c>
      <c r="H30" s="535" t="str">
        <f t="shared" si="2"/>
        <v>+e3505</v>
      </c>
      <c r="I30" s="585"/>
      <c r="J30" s="309"/>
      <c r="K30" s="1025" t="str">
        <f ca="1">IF(ISBLANK(INDIRECT(CONCATENATE("$C",ROW()-1)))=TRUE,"Изберете дейност",IF(ISERROR(VLOOKUP(INDIRECT(CONCATENATE("$C",ROW()-1)),Activities!$A$1:$B$265,2,FALSE))=TRUE,"НЕВАЛИДЕН КОД НА ДЕЙНОСТ",VLOOKUP(INDIRECT(CONCATENATE("$C",ROW()-1)),Activities!$A$1:$B$265,2,FALSE)))</f>
        <v>НЕВАЛИДЕН КОД НА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3:31" ht="45.75" thickBot="1">
      <c r="C31" s="970" t="s">
        <v>298</v>
      </c>
      <c r="D31" s="971" t="s">
        <v>299</v>
      </c>
      <c r="E31" s="535">
        <v>22</v>
      </c>
      <c r="F31" s="535">
        <f t="shared" si="0"/>
        <v>3512</v>
      </c>
      <c r="G31" s="535" t="str">
        <f t="shared" si="1"/>
        <v>+e3512</v>
      </c>
      <c r="H31" s="535" t="str">
        <f t="shared" si="2"/>
        <v>+e3639</v>
      </c>
      <c r="I31" s="463"/>
      <c r="J31" s="309"/>
      <c r="K31" s="376" t="s">
        <v>203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C32" s="970" t="s">
        <v>300</v>
      </c>
      <c r="D32" s="971" t="s">
        <v>301</v>
      </c>
      <c r="E32" s="535">
        <v>23</v>
      </c>
      <c r="F32" s="535">
        <f t="shared" si="0"/>
        <v>3646</v>
      </c>
      <c r="G32" s="535" t="str">
        <f t="shared" si="1"/>
        <v>+e3646</v>
      </c>
      <c r="H32" s="535" t="str">
        <f t="shared" si="2"/>
        <v>+e3773</v>
      </c>
      <c r="I32" s="204">
        <v>100</v>
      </c>
      <c r="J32" s="1055" t="s">
        <v>784</v>
      </c>
      <c r="K32" s="1056"/>
      <c r="L32" s="1021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3:31" ht="111" thickBot="1">
      <c r="C33" s="970" t="s">
        <v>302</v>
      </c>
      <c r="D33" s="971" t="s">
        <v>303</v>
      </c>
      <c r="E33" s="535">
        <v>24</v>
      </c>
      <c r="F33" s="535">
        <f t="shared" si="0"/>
        <v>3780</v>
      </c>
      <c r="G33" s="535" t="str">
        <f t="shared" si="1"/>
        <v>+e3780</v>
      </c>
      <c r="H33" s="535" t="str">
        <f t="shared" si="2"/>
        <v>+e3907</v>
      </c>
      <c r="I33" s="174"/>
      <c r="J33" s="180">
        <v>101</v>
      </c>
      <c r="K33" s="171" t="s">
        <v>785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3:31" ht="111" thickBot="1">
      <c r="C34" s="970" t="s">
        <v>304</v>
      </c>
      <c r="D34" s="971" t="s">
        <v>305</v>
      </c>
      <c r="E34" s="535">
        <v>25</v>
      </c>
      <c r="F34" s="535">
        <f t="shared" si="0"/>
        <v>3914</v>
      </c>
      <c r="G34" s="535" t="str">
        <f t="shared" si="1"/>
        <v>+e3914</v>
      </c>
      <c r="H34" s="535" t="str">
        <f t="shared" si="2"/>
        <v>+e4041</v>
      </c>
      <c r="I34" s="174"/>
      <c r="J34" s="170">
        <v>102</v>
      </c>
      <c r="K34" s="172" t="s">
        <v>786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3:31" ht="18.75" thickBot="1">
      <c r="C35" s="970" t="s">
        <v>306</v>
      </c>
      <c r="D35" s="971" t="s">
        <v>307</v>
      </c>
      <c r="E35" s="535">
        <v>26</v>
      </c>
      <c r="F35" s="535">
        <f t="shared" si="0"/>
        <v>4048</v>
      </c>
      <c r="G35" s="535" t="str">
        <f t="shared" si="1"/>
        <v>+e4048</v>
      </c>
      <c r="H35" s="535" t="str">
        <f t="shared" si="2"/>
        <v>+e4175</v>
      </c>
      <c r="I35" s="173">
        <v>200</v>
      </c>
      <c r="J35" s="1057" t="s">
        <v>787</v>
      </c>
      <c r="K35" s="1057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3:31" ht="79.5" thickBot="1">
      <c r="C36" s="970" t="s">
        <v>308</v>
      </c>
      <c r="D36" s="971" t="s">
        <v>309</v>
      </c>
      <c r="E36" s="535">
        <v>27</v>
      </c>
      <c r="F36" s="535">
        <f t="shared" si="0"/>
        <v>4182</v>
      </c>
      <c r="G36" s="535" t="str">
        <f t="shared" si="1"/>
        <v>+e4182</v>
      </c>
      <c r="H36" s="535" t="str">
        <f t="shared" si="2"/>
        <v>+e4309</v>
      </c>
      <c r="I36" s="177"/>
      <c r="J36" s="180">
        <v>201</v>
      </c>
      <c r="K36" s="171" t="s">
        <v>788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3:31" ht="63.75" thickBot="1">
      <c r="C37" s="970" t="s">
        <v>310</v>
      </c>
      <c r="D37" s="971" t="s">
        <v>311</v>
      </c>
      <c r="E37" s="535">
        <v>28</v>
      </c>
      <c r="F37" s="535">
        <f t="shared" si="0"/>
        <v>4316</v>
      </c>
      <c r="G37" s="535" t="str">
        <f t="shared" si="1"/>
        <v>+e4316</v>
      </c>
      <c r="H37" s="535" t="str">
        <f t="shared" si="2"/>
        <v>+e4443</v>
      </c>
      <c r="I37" s="169"/>
      <c r="J37" s="170">
        <v>202</v>
      </c>
      <c r="K37" s="181" t="s">
        <v>789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3:31" ht="126.75" thickBot="1">
      <c r="C38" s="970" t="s">
        <v>312</v>
      </c>
      <c r="D38" s="971" t="s">
        <v>313</v>
      </c>
      <c r="E38" s="535">
        <v>29</v>
      </c>
      <c r="F38" s="535">
        <f t="shared" si="0"/>
        <v>4450</v>
      </c>
      <c r="G38" s="535" t="str">
        <f t="shared" si="1"/>
        <v>+e4450</v>
      </c>
      <c r="H38" s="535" t="str">
        <f t="shared" si="2"/>
        <v>+e4577</v>
      </c>
      <c r="I38" s="191"/>
      <c r="J38" s="170">
        <v>205</v>
      </c>
      <c r="K38" s="181" t="s">
        <v>790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4584</v>
      </c>
      <c r="G39" s="535" t="str">
        <f t="shared" si="1"/>
        <v>+e4584</v>
      </c>
      <c r="H39" s="535" t="str">
        <f t="shared" si="2"/>
        <v>+e4711</v>
      </c>
      <c r="I39" s="191"/>
      <c r="J39" s="170">
        <v>208</v>
      </c>
      <c r="K39" s="205" t="s">
        <v>791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4718</v>
      </c>
      <c r="G40" s="535" t="str">
        <f t="shared" si="1"/>
        <v>+e4718</v>
      </c>
      <c r="H40" s="535" t="str">
        <f t="shared" si="2"/>
        <v>+e4845</v>
      </c>
      <c r="I40" s="177"/>
      <c r="J40" s="176">
        <v>209</v>
      </c>
      <c r="K40" s="184" t="s">
        <v>792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4852</v>
      </c>
      <c r="G41" s="535" t="str">
        <f t="shared" si="1"/>
        <v>+e4852</v>
      </c>
      <c r="H41" s="535" t="str">
        <f t="shared" si="2"/>
        <v>+e4979</v>
      </c>
      <c r="I41" s="173">
        <v>500</v>
      </c>
      <c r="J41" s="1058" t="s">
        <v>793</v>
      </c>
      <c r="K41" s="1058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4986</v>
      </c>
      <c r="G42" s="535" t="str">
        <f t="shared" si="1"/>
        <v>+e4986</v>
      </c>
      <c r="H42" s="535" t="str">
        <f t="shared" si="2"/>
        <v>+e5113</v>
      </c>
      <c r="I42" s="177"/>
      <c r="J42" s="206">
        <v>551</v>
      </c>
      <c r="K42" s="639" t="s">
        <v>794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5120</v>
      </c>
      <c r="G43" s="535" t="str">
        <f t="shared" si="1"/>
        <v>+e5120</v>
      </c>
      <c r="H43" s="535" t="str">
        <f t="shared" si="2"/>
        <v>+e5247</v>
      </c>
      <c r="I43" s="177"/>
      <c r="J43" s="207">
        <f>J42+1</f>
        <v>552</v>
      </c>
      <c r="K43" s="640" t="s">
        <v>795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5254</v>
      </c>
      <c r="G44" s="535" t="str">
        <f t="shared" si="1"/>
        <v>+e5254</v>
      </c>
      <c r="H44" s="535" t="str">
        <f t="shared" si="2"/>
        <v>+e5381</v>
      </c>
      <c r="I44" s="177"/>
      <c r="J44" s="207">
        <v>560</v>
      </c>
      <c r="K44" s="641" t="s">
        <v>796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5388</v>
      </c>
      <c r="G45" s="535" t="str">
        <f t="shared" si="1"/>
        <v>+e5388</v>
      </c>
      <c r="H45" s="535" t="str">
        <f t="shared" si="2"/>
        <v>+e5515</v>
      </c>
      <c r="I45" s="177"/>
      <c r="J45" s="207">
        <v>580</v>
      </c>
      <c r="K45" s="640" t="s">
        <v>797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5522</v>
      </c>
      <c r="G46" s="535" t="str">
        <f t="shared" si="1"/>
        <v>+e5522</v>
      </c>
      <c r="H46" s="535" t="str">
        <f t="shared" si="2"/>
        <v>+e5649</v>
      </c>
      <c r="I46" s="177"/>
      <c r="J46" s="208">
        <v>590</v>
      </c>
      <c r="K46" s="642" t="s">
        <v>798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5656</v>
      </c>
      <c r="G47" s="535" t="str">
        <f t="shared" si="1"/>
        <v>+e5656</v>
      </c>
      <c r="H47" s="535" t="str">
        <f t="shared" si="2"/>
        <v>+e5783</v>
      </c>
      <c r="I47" s="173">
        <v>800</v>
      </c>
      <c r="J47" s="1058" t="s">
        <v>204</v>
      </c>
      <c r="K47" s="1058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5790</v>
      </c>
      <c r="G48" s="535" t="str">
        <f t="shared" si="1"/>
        <v>+e5790</v>
      </c>
      <c r="H48" s="535" t="str">
        <f t="shared" si="2"/>
        <v>+e5917</v>
      </c>
      <c r="I48" s="173">
        <v>1000</v>
      </c>
      <c r="J48" s="1059" t="s">
        <v>800</v>
      </c>
      <c r="K48" s="1059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5924</v>
      </c>
      <c r="G49" s="550" t="str">
        <f t="shared" si="1"/>
        <v>+e5924</v>
      </c>
      <c r="H49" s="550" t="str">
        <f t="shared" si="2"/>
        <v>+e6051</v>
      </c>
      <c r="I49" s="169"/>
      <c r="J49" s="180">
        <v>1011</v>
      </c>
      <c r="K49" s="209" t="s">
        <v>801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6058</v>
      </c>
      <c r="G50" s="535" t="str">
        <f t="shared" si="1"/>
        <v>+e6058</v>
      </c>
      <c r="H50" s="535" t="str">
        <f t="shared" si="2"/>
        <v>+e6185</v>
      </c>
      <c r="I50" s="169"/>
      <c r="J50" s="170">
        <v>1012</v>
      </c>
      <c r="K50" s="181" t="s">
        <v>802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6192</v>
      </c>
      <c r="G51" s="535" t="str">
        <f t="shared" si="1"/>
        <v>+e6192</v>
      </c>
      <c r="H51" s="535" t="str">
        <f t="shared" si="2"/>
        <v>+e6319</v>
      </c>
      <c r="I51" s="169"/>
      <c r="J51" s="170">
        <v>1013</v>
      </c>
      <c r="K51" s="181" t="s">
        <v>803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6326</v>
      </c>
      <c r="G52" s="535" t="str">
        <f t="shared" si="1"/>
        <v>+e6326</v>
      </c>
      <c r="H52" s="535" t="str">
        <f t="shared" si="2"/>
        <v>+e6453</v>
      </c>
      <c r="I52" s="169"/>
      <c r="J52" s="170">
        <v>1014</v>
      </c>
      <c r="K52" s="181" t="s">
        <v>804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6460</v>
      </c>
      <c r="G53" s="535" t="str">
        <f t="shared" si="1"/>
        <v>+e6460</v>
      </c>
      <c r="H53" s="535" t="str">
        <f t="shared" si="2"/>
        <v>+e6587</v>
      </c>
      <c r="I53" s="169"/>
      <c r="J53" s="170">
        <v>1015</v>
      </c>
      <c r="K53" s="181" t="s">
        <v>805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6594</v>
      </c>
      <c r="G54" s="535" t="str">
        <f t="shared" si="1"/>
        <v>+e6594</v>
      </c>
      <c r="H54" s="535" t="str">
        <f t="shared" si="2"/>
        <v>+e6721</v>
      </c>
      <c r="I54" s="169"/>
      <c r="J54" s="170">
        <v>1016</v>
      </c>
      <c r="K54" s="181" t="s">
        <v>806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6728</v>
      </c>
      <c r="G55" s="535" t="str">
        <f t="shared" si="1"/>
        <v>+e6728</v>
      </c>
      <c r="H55" s="535" t="str">
        <f t="shared" si="2"/>
        <v>+e6855</v>
      </c>
      <c r="I55" s="174"/>
      <c r="J55" s="210">
        <v>1020</v>
      </c>
      <c r="K55" s="211" t="s">
        <v>807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6862</v>
      </c>
      <c r="G56" s="535" t="str">
        <f t="shared" si="1"/>
        <v>+e6862</v>
      </c>
      <c r="H56" s="535" t="str">
        <f t="shared" si="2"/>
        <v>+e6989</v>
      </c>
      <c r="I56" s="169"/>
      <c r="J56" s="170">
        <v>1030</v>
      </c>
      <c r="K56" s="181" t="s">
        <v>808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6996</v>
      </c>
      <c r="G57" s="535" t="str">
        <f t="shared" si="1"/>
        <v>+e6996</v>
      </c>
      <c r="H57" s="535" t="str">
        <f t="shared" si="2"/>
        <v>+e7123</v>
      </c>
      <c r="I57" s="169"/>
      <c r="J57" s="212">
        <v>1040</v>
      </c>
      <c r="K57" s="213" t="s">
        <v>809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7130</v>
      </c>
      <c r="G58" s="535" t="str">
        <f t="shared" si="1"/>
        <v>+e7130</v>
      </c>
      <c r="H58" s="535" t="str">
        <f t="shared" si="2"/>
        <v>+e7257</v>
      </c>
      <c r="I58" s="169"/>
      <c r="J58" s="210">
        <v>1051</v>
      </c>
      <c r="K58" s="214" t="s">
        <v>810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7264</v>
      </c>
      <c r="G59" s="535" t="str">
        <f t="shared" si="1"/>
        <v>+e7264</v>
      </c>
      <c r="H59" s="535" t="str">
        <f t="shared" si="2"/>
        <v>+e7391</v>
      </c>
      <c r="I59" s="169"/>
      <c r="J59" s="170">
        <v>1052</v>
      </c>
      <c r="K59" s="181" t="s">
        <v>811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7398</v>
      </c>
      <c r="G60" s="535" t="str">
        <f t="shared" si="1"/>
        <v>+e7398</v>
      </c>
      <c r="H60" s="535" t="str">
        <f t="shared" si="2"/>
        <v>+e7525</v>
      </c>
      <c r="I60" s="169"/>
      <c r="J60" s="215">
        <v>1053</v>
      </c>
      <c r="K60" s="216" t="s">
        <v>812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7532</v>
      </c>
      <c r="G61" s="535" t="str">
        <f t="shared" si="1"/>
        <v>+e7532</v>
      </c>
      <c r="H61" s="535" t="str">
        <f t="shared" si="2"/>
        <v>+e7659</v>
      </c>
      <c r="I61" s="169"/>
      <c r="J61" s="170">
        <v>1062</v>
      </c>
      <c r="K61" s="172" t="s">
        <v>813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7666</v>
      </c>
      <c r="G62" s="535" t="str">
        <f t="shared" si="1"/>
        <v>+e7666</v>
      </c>
      <c r="H62" s="535" t="str">
        <f t="shared" si="2"/>
        <v>+e7793</v>
      </c>
      <c r="I62" s="169"/>
      <c r="J62" s="170">
        <v>1063</v>
      </c>
      <c r="K62" s="172" t="s">
        <v>814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7800</v>
      </c>
      <c r="G63" s="535" t="str">
        <f t="shared" si="1"/>
        <v>+e7800</v>
      </c>
      <c r="H63" s="535" t="str">
        <f t="shared" si="2"/>
        <v>+e7927</v>
      </c>
      <c r="I63" s="169"/>
      <c r="J63" s="215">
        <v>1069</v>
      </c>
      <c r="K63" s="217" t="s">
        <v>815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7934</v>
      </c>
      <c r="G64" s="535" t="str">
        <f t="shared" si="1"/>
        <v>+e7934</v>
      </c>
      <c r="H64" s="535" t="str">
        <f t="shared" si="2"/>
        <v>+e8061</v>
      </c>
      <c r="I64" s="174"/>
      <c r="J64" s="170">
        <v>1091</v>
      </c>
      <c r="K64" s="181" t="s">
        <v>816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8068</v>
      </c>
      <c r="G65" s="535" t="str">
        <f t="shared" si="1"/>
        <v>+e8068</v>
      </c>
      <c r="H65" s="535" t="str">
        <f t="shared" si="2"/>
        <v>+e8195</v>
      </c>
      <c r="I65" s="169"/>
      <c r="J65" s="170">
        <v>1092</v>
      </c>
      <c r="K65" s="181" t="s">
        <v>817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8202</v>
      </c>
      <c r="G66" s="535" t="str">
        <f t="shared" si="1"/>
        <v>+e8202</v>
      </c>
      <c r="H66" s="535" t="str">
        <f t="shared" si="2"/>
        <v>+e8329</v>
      </c>
      <c r="I66" s="169"/>
      <c r="J66" s="176">
        <v>1098</v>
      </c>
      <c r="K66" s="182" t="s">
        <v>818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8336</v>
      </c>
      <c r="G67" s="535" t="str">
        <f t="shared" si="1"/>
        <v>+e8336</v>
      </c>
      <c r="H67" s="535" t="str">
        <f t="shared" si="2"/>
        <v>+e8463</v>
      </c>
      <c r="I67" s="173">
        <v>2100</v>
      </c>
      <c r="J67" s="1043" t="s">
        <v>267</v>
      </c>
      <c r="K67" s="1043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8470</v>
      </c>
      <c r="G68" s="535" t="str">
        <f t="shared" si="1"/>
        <v>+e8470</v>
      </c>
      <c r="H68" s="535" t="str">
        <f t="shared" si="2"/>
        <v>+e8597</v>
      </c>
      <c r="I68" s="169"/>
      <c r="J68" s="180">
        <v>2110</v>
      </c>
      <c r="K68" s="183" t="s">
        <v>819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8604</v>
      </c>
      <c r="G69" s="535" t="str">
        <f t="shared" si="1"/>
        <v>+e8604</v>
      </c>
      <c r="H69" s="535" t="str">
        <f t="shared" si="2"/>
        <v>+e8731</v>
      </c>
      <c r="I69" s="218"/>
      <c r="J69" s="170">
        <v>2120</v>
      </c>
      <c r="K69" s="205" t="s">
        <v>820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8738</v>
      </c>
      <c r="G70" s="535" t="str">
        <f t="shared" si="1"/>
        <v>+e8738</v>
      </c>
      <c r="H70" s="535" t="str">
        <f t="shared" si="2"/>
        <v>+e8865</v>
      </c>
      <c r="I70" s="218"/>
      <c r="J70" s="170">
        <v>2125</v>
      </c>
      <c r="K70" s="199" t="s">
        <v>205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8872</v>
      </c>
      <c r="G71" s="535" t="str">
        <f t="shared" si="1"/>
        <v>+e8872</v>
      </c>
      <c r="H71" s="535" t="str">
        <f t="shared" si="2"/>
        <v>+e8999</v>
      </c>
      <c r="I71" s="177"/>
      <c r="J71" s="176">
        <v>2140</v>
      </c>
      <c r="K71" s="193" t="s">
        <v>822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9006</v>
      </c>
      <c r="G72" s="535" t="str">
        <f aca="true" t="shared" si="13" ref="G72:G135">CONCATENATE("+e",F72)</f>
        <v>+e9006</v>
      </c>
      <c r="H72" s="535" t="str">
        <f aca="true" t="shared" si="14" ref="H72:H135">CONCATENATE("+e",F72+$D$1)</f>
        <v>+e9133</v>
      </c>
      <c r="I72" s="169"/>
      <c r="J72" s="176">
        <v>2190</v>
      </c>
      <c r="K72" s="193" t="s">
        <v>823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9140</v>
      </c>
      <c r="G73" s="535" t="str">
        <f t="shared" si="13"/>
        <v>+e9140</v>
      </c>
      <c r="H73" s="535" t="str">
        <f t="shared" si="14"/>
        <v>+e9267</v>
      </c>
      <c r="I73" s="173">
        <v>2200</v>
      </c>
      <c r="J73" s="1043" t="s">
        <v>824</v>
      </c>
      <c r="K73" s="1043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9274</v>
      </c>
      <c r="G74" s="535" t="str">
        <f t="shared" si="13"/>
        <v>+e9274</v>
      </c>
      <c r="H74" s="535" t="str">
        <f t="shared" si="14"/>
        <v>+e9401</v>
      </c>
      <c r="I74" s="169"/>
      <c r="J74" s="180">
        <v>2220</v>
      </c>
      <c r="K74" s="171" t="s">
        <v>825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9408</v>
      </c>
      <c r="G75" s="535" t="str">
        <f t="shared" si="13"/>
        <v>+e9408</v>
      </c>
      <c r="H75" s="535" t="str">
        <f t="shared" si="14"/>
        <v>+e9535</v>
      </c>
      <c r="I75" s="169"/>
      <c r="J75" s="170">
        <v>2221</v>
      </c>
      <c r="K75" s="172" t="s">
        <v>826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9542</v>
      </c>
      <c r="G76" s="535" t="str">
        <f t="shared" si="13"/>
        <v>+e9542</v>
      </c>
      <c r="H76" s="535" t="str">
        <f t="shared" si="14"/>
        <v>+e9669</v>
      </c>
      <c r="I76" s="169"/>
      <c r="J76" s="176">
        <v>2224</v>
      </c>
      <c r="K76" s="175" t="s">
        <v>827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9676</v>
      </c>
      <c r="G77" s="535" t="str">
        <f t="shared" si="13"/>
        <v>+e9676</v>
      </c>
      <c r="H77" s="535" t="str">
        <f t="shared" si="14"/>
        <v>+e9803</v>
      </c>
      <c r="I77" s="173">
        <v>2500</v>
      </c>
      <c r="J77" s="1043" t="s">
        <v>828</v>
      </c>
      <c r="K77" s="1043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9810</v>
      </c>
      <c r="G78" s="535" t="str">
        <f t="shared" si="13"/>
        <v>+e9810</v>
      </c>
      <c r="H78" s="535" t="str">
        <f t="shared" si="14"/>
        <v>+e9937</v>
      </c>
      <c r="I78" s="173">
        <v>2600</v>
      </c>
      <c r="J78" s="1049" t="s">
        <v>829</v>
      </c>
      <c r="K78" s="1050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9944</v>
      </c>
      <c r="G79" s="535" t="str">
        <f t="shared" si="13"/>
        <v>+e9944</v>
      </c>
      <c r="H79" s="535" t="str">
        <f t="shared" si="14"/>
        <v>+e10071</v>
      </c>
      <c r="I79" s="173">
        <v>2700</v>
      </c>
      <c r="J79" s="1051" t="s">
        <v>830</v>
      </c>
      <c r="K79" s="1052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10078</v>
      </c>
      <c r="G80" s="535" t="str">
        <f t="shared" si="13"/>
        <v>+e10078</v>
      </c>
      <c r="H80" s="535" t="str">
        <f t="shared" si="14"/>
        <v>+e10205</v>
      </c>
      <c r="I80" s="173">
        <v>2800</v>
      </c>
      <c r="J80" s="1053" t="s">
        <v>831</v>
      </c>
      <c r="K80" s="1054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10212</v>
      </c>
      <c r="G81" s="535" t="str">
        <f t="shared" si="13"/>
        <v>+e10212</v>
      </c>
      <c r="H81" s="535" t="str">
        <f t="shared" si="14"/>
        <v>+e10339</v>
      </c>
      <c r="I81" s="173">
        <v>2900</v>
      </c>
      <c r="J81" s="1043" t="s">
        <v>832</v>
      </c>
      <c r="K81" s="1043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10346</v>
      </c>
      <c r="G82" s="535" t="str">
        <f t="shared" si="13"/>
        <v>+e10346</v>
      </c>
      <c r="H82" s="535" t="str">
        <f t="shared" si="14"/>
        <v>+e10473</v>
      </c>
      <c r="I82" s="219"/>
      <c r="J82" s="180">
        <v>2920</v>
      </c>
      <c r="K82" s="417" t="s">
        <v>833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10480</v>
      </c>
      <c r="G83" s="535" t="str">
        <f t="shared" si="13"/>
        <v>+e10480</v>
      </c>
      <c r="H83" s="535" t="str">
        <f t="shared" si="14"/>
        <v>+e10607</v>
      </c>
      <c r="I83" s="219"/>
      <c r="J83" s="215">
        <v>2969</v>
      </c>
      <c r="K83" s="418" t="s">
        <v>834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10614</v>
      </c>
      <c r="G84" s="535" t="str">
        <f t="shared" si="13"/>
        <v>+e10614</v>
      </c>
      <c r="H84" s="535" t="str">
        <f t="shared" si="14"/>
        <v>+e10741</v>
      </c>
      <c r="I84" s="219"/>
      <c r="J84" s="215">
        <v>2970</v>
      </c>
      <c r="K84" s="418" t="s">
        <v>835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10748</v>
      </c>
      <c r="G85" s="535" t="str">
        <f t="shared" si="13"/>
        <v>+e10748</v>
      </c>
      <c r="H85" s="535" t="str">
        <f t="shared" si="14"/>
        <v>+e10875</v>
      </c>
      <c r="I85" s="219"/>
      <c r="J85" s="212">
        <v>2989</v>
      </c>
      <c r="K85" s="419" t="s">
        <v>836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10882</v>
      </c>
      <c r="G86" s="535" t="str">
        <f t="shared" si="13"/>
        <v>+e10882</v>
      </c>
      <c r="H86" s="535" t="str">
        <f t="shared" si="14"/>
        <v>+e11009</v>
      </c>
      <c r="I86" s="169"/>
      <c r="J86" s="170">
        <v>2991</v>
      </c>
      <c r="K86" s="420" t="s">
        <v>837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11016</v>
      </c>
      <c r="G87" s="535" t="str">
        <f t="shared" si="13"/>
        <v>+e11016</v>
      </c>
      <c r="H87" s="535" t="str">
        <f t="shared" si="14"/>
        <v>+e11143</v>
      </c>
      <c r="I87" s="169"/>
      <c r="J87" s="176">
        <v>2992</v>
      </c>
      <c r="K87" s="193" t="s">
        <v>838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11150</v>
      </c>
      <c r="G88" s="535" t="str">
        <f t="shared" si="13"/>
        <v>+e11150</v>
      </c>
      <c r="H88" s="535" t="str">
        <f t="shared" si="14"/>
        <v>+e11277</v>
      </c>
      <c r="I88" s="177"/>
      <c r="J88" s="603"/>
      <c r="K88" s="438" t="s">
        <v>206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11284</v>
      </c>
      <c r="G89" s="535" t="str">
        <f t="shared" si="13"/>
        <v>+e11284</v>
      </c>
      <c r="H89" s="535" t="str">
        <f t="shared" si="14"/>
        <v>+e11411</v>
      </c>
      <c r="I89" s="173">
        <v>3300</v>
      </c>
      <c r="J89" s="1039" t="s">
        <v>840</v>
      </c>
      <c r="K89" s="1039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11418</v>
      </c>
      <c r="G90" s="535" t="str">
        <f t="shared" si="13"/>
        <v>+e11418</v>
      </c>
      <c r="H90" s="535" t="str">
        <f t="shared" si="14"/>
        <v>+e11545</v>
      </c>
      <c r="I90" s="177"/>
      <c r="J90" s="180">
        <v>3301</v>
      </c>
      <c r="K90" s="646" t="s">
        <v>841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11552</v>
      </c>
      <c r="G91" s="535" t="str">
        <f t="shared" si="13"/>
        <v>+e11552</v>
      </c>
      <c r="H91" s="535" t="str">
        <f t="shared" si="14"/>
        <v>+e11679</v>
      </c>
      <c r="I91" s="177"/>
      <c r="J91" s="215">
        <v>3302</v>
      </c>
      <c r="K91" s="647" t="s">
        <v>207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11686</v>
      </c>
      <c r="G92" s="535" t="str">
        <f t="shared" si="13"/>
        <v>+e11686</v>
      </c>
      <c r="H92" s="535" t="str">
        <f t="shared" si="14"/>
        <v>+e11813</v>
      </c>
      <c r="I92" s="177"/>
      <c r="J92" s="215">
        <v>3303</v>
      </c>
      <c r="K92" s="647" t="s">
        <v>843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11820</v>
      </c>
      <c r="G93" s="535" t="str">
        <f t="shared" si="13"/>
        <v>+e11820</v>
      </c>
      <c r="H93" s="535" t="str">
        <f t="shared" si="14"/>
        <v>+e11947</v>
      </c>
      <c r="I93" s="177"/>
      <c r="J93" s="212">
        <v>3304</v>
      </c>
      <c r="K93" s="648" t="s">
        <v>844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11954</v>
      </c>
      <c r="G94" s="535" t="str">
        <f t="shared" si="13"/>
        <v>+e11954</v>
      </c>
      <c r="H94" s="535" t="str">
        <f t="shared" si="14"/>
        <v>+e12081</v>
      </c>
      <c r="I94" s="177"/>
      <c r="J94" s="176">
        <v>3305</v>
      </c>
      <c r="K94" s="649" t="s">
        <v>845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12088</v>
      </c>
      <c r="G95" s="535" t="str">
        <f t="shared" si="13"/>
        <v>+e12088</v>
      </c>
      <c r="H95" s="535" t="str">
        <f t="shared" si="14"/>
        <v>+e12215</v>
      </c>
      <c r="I95" s="177"/>
      <c r="J95" s="176">
        <v>3306</v>
      </c>
      <c r="K95" s="649" t="s">
        <v>846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12222</v>
      </c>
      <c r="G96" s="535" t="str">
        <f t="shared" si="13"/>
        <v>+e12222</v>
      </c>
      <c r="H96" s="535" t="str">
        <f t="shared" si="14"/>
        <v>+e12349</v>
      </c>
      <c r="I96" s="173">
        <v>3900</v>
      </c>
      <c r="J96" s="1039" t="s">
        <v>847</v>
      </c>
      <c r="K96" s="1039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12356</v>
      </c>
      <c r="G97" s="535" t="str">
        <f t="shared" si="13"/>
        <v>+e12356</v>
      </c>
      <c r="H97" s="535" t="str">
        <f t="shared" si="14"/>
        <v>+e12483</v>
      </c>
      <c r="I97" s="173">
        <v>4000</v>
      </c>
      <c r="J97" s="1044" t="s">
        <v>848</v>
      </c>
      <c r="K97" s="1044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12490</v>
      </c>
      <c r="G98" s="535" t="str">
        <f t="shared" si="13"/>
        <v>+e12490</v>
      </c>
      <c r="H98" s="535" t="str">
        <f t="shared" si="14"/>
        <v>+e12617</v>
      </c>
      <c r="I98" s="173">
        <v>4100</v>
      </c>
      <c r="J98" s="1039" t="s">
        <v>849</v>
      </c>
      <c r="K98" s="1039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12624</v>
      </c>
      <c r="G99" s="535" t="str">
        <f t="shared" si="13"/>
        <v>+e12624</v>
      </c>
      <c r="H99" s="535" t="str">
        <f t="shared" si="14"/>
        <v>+e12751</v>
      </c>
      <c r="I99" s="173">
        <v>4200</v>
      </c>
      <c r="J99" s="1043" t="s">
        <v>850</v>
      </c>
      <c r="K99" s="1043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12758</v>
      </c>
      <c r="G100" s="535" t="str">
        <f t="shared" si="13"/>
        <v>+e12758</v>
      </c>
      <c r="H100" s="535" t="str">
        <f t="shared" si="14"/>
        <v>+e12885</v>
      </c>
      <c r="I100" s="220"/>
      <c r="J100" s="180">
        <v>4201</v>
      </c>
      <c r="K100" s="171" t="s">
        <v>851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12892</v>
      </c>
      <c r="G101" s="535" t="str">
        <f t="shared" si="13"/>
        <v>+e12892</v>
      </c>
      <c r="H101" s="535" t="str">
        <f t="shared" si="14"/>
        <v>+e13019</v>
      </c>
      <c r="I101" s="220"/>
      <c r="J101" s="170">
        <v>4202</v>
      </c>
      <c r="K101" s="172" t="s">
        <v>852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13026</v>
      </c>
      <c r="G102" s="535" t="str">
        <f t="shared" si="13"/>
        <v>+e13026</v>
      </c>
      <c r="H102" s="535" t="str">
        <f t="shared" si="14"/>
        <v>+e13153</v>
      </c>
      <c r="I102" s="220"/>
      <c r="J102" s="170">
        <v>4214</v>
      </c>
      <c r="K102" s="172" t="s">
        <v>853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13160</v>
      </c>
      <c r="G103" s="535" t="str">
        <f t="shared" si="13"/>
        <v>+e13160</v>
      </c>
      <c r="H103" s="535" t="str">
        <f t="shared" si="14"/>
        <v>+e13287</v>
      </c>
      <c r="I103" s="220"/>
      <c r="J103" s="170">
        <v>4217</v>
      </c>
      <c r="K103" s="172" t="s">
        <v>854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13294</v>
      </c>
      <c r="G104" s="535" t="str">
        <f t="shared" si="13"/>
        <v>+e13294</v>
      </c>
      <c r="H104" s="535" t="str">
        <f t="shared" si="14"/>
        <v>+e13421</v>
      </c>
      <c r="I104" s="220"/>
      <c r="J104" s="170">
        <v>4218</v>
      </c>
      <c r="K104" s="181" t="s">
        <v>855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13428</v>
      </c>
      <c r="G105" s="535" t="str">
        <f t="shared" si="13"/>
        <v>+e13428</v>
      </c>
      <c r="H105" s="535" t="str">
        <f t="shared" si="14"/>
        <v>+e13555</v>
      </c>
      <c r="I105" s="220"/>
      <c r="J105" s="170">
        <v>4219</v>
      </c>
      <c r="K105" s="199" t="s">
        <v>856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13562</v>
      </c>
      <c r="G106" s="535" t="str">
        <f t="shared" si="13"/>
        <v>+e13562</v>
      </c>
      <c r="H106" s="535" t="str">
        <f t="shared" si="14"/>
        <v>+e13689</v>
      </c>
      <c r="I106" s="173">
        <v>4300</v>
      </c>
      <c r="J106" s="1043" t="s">
        <v>857</v>
      </c>
      <c r="K106" s="1043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13696</v>
      </c>
      <c r="G107" s="535" t="str">
        <f t="shared" si="13"/>
        <v>+e13696</v>
      </c>
      <c r="H107" s="535" t="str">
        <f t="shared" si="14"/>
        <v>+e13823</v>
      </c>
      <c r="I107" s="220"/>
      <c r="J107" s="180">
        <v>4301</v>
      </c>
      <c r="K107" s="209" t="s">
        <v>858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13830</v>
      </c>
      <c r="G108" s="535" t="str">
        <f t="shared" si="13"/>
        <v>+e13830</v>
      </c>
      <c r="H108" s="535" t="str">
        <f t="shared" si="14"/>
        <v>+e13957</v>
      </c>
      <c r="I108" s="220"/>
      <c r="J108" s="170">
        <v>4302</v>
      </c>
      <c r="K108" s="172" t="s">
        <v>208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13964</v>
      </c>
      <c r="G109" s="535" t="str">
        <f t="shared" si="13"/>
        <v>+e13964</v>
      </c>
      <c r="H109" s="535" t="str">
        <f t="shared" si="14"/>
        <v>+e14091</v>
      </c>
      <c r="I109" s="220"/>
      <c r="J109" s="176">
        <v>4309</v>
      </c>
      <c r="K109" s="184" t="s">
        <v>860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14098</v>
      </c>
      <c r="G110" s="535" t="str">
        <f t="shared" si="13"/>
        <v>+e14098</v>
      </c>
      <c r="H110" s="535" t="str">
        <f t="shared" si="14"/>
        <v>+e14225</v>
      </c>
      <c r="I110" s="173">
        <v>4400</v>
      </c>
      <c r="J110" s="1044" t="s">
        <v>861</v>
      </c>
      <c r="K110" s="1044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14232</v>
      </c>
      <c r="G111" s="535" t="str">
        <f t="shared" si="13"/>
        <v>+e14232</v>
      </c>
      <c r="H111" s="535" t="str">
        <f t="shared" si="14"/>
        <v>+e14359</v>
      </c>
      <c r="I111" s="173">
        <v>4500</v>
      </c>
      <c r="J111" s="1045" t="s">
        <v>153</v>
      </c>
      <c r="K111" s="1045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14366</v>
      </c>
      <c r="G112" s="535" t="str">
        <f t="shared" si="13"/>
        <v>+e14366</v>
      </c>
      <c r="H112" s="535" t="str">
        <f t="shared" si="14"/>
        <v>+e14493</v>
      </c>
      <c r="I112" s="173">
        <v>4600</v>
      </c>
      <c r="J112" s="1046" t="s">
        <v>862</v>
      </c>
      <c r="K112" s="1047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14500</v>
      </c>
      <c r="G113" s="535" t="str">
        <f t="shared" si="13"/>
        <v>+e14500</v>
      </c>
      <c r="H113" s="535" t="str">
        <f t="shared" si="14"/>
        <v>+e14627</v>
      </c>
      <c r="I113" s="173">
        <v>4900</v>
      </c>
      <c r="J113" s="1039" t="s">
        <v>863</v>
      </c>
      <c r="K113" s="1039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14634</v>
      </c>
      <c r="G114" s="535" t="str">
        <f t="shared" si="13"/>
        <v>+e14634</v>
      </c>
      <c r="H114" s="535" t="str">
        <f t="shared" si="14"/>
        <v>+e14761</v>
      </c>
      <c r="I114" s="220"/>
      <c r="J114" s="180">
        <v>4901</v>
      </c>
      <c r="K114" s="221" t="s">
        <v>864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14768</v>
      </c>
      <c r="G115" s="535" t="str">
        <f t="shared" si="13"/>
        <v>+e14768</v>
      </c>
      <c r="H115" s="535" t="str">
        <f t="shared" si="14"/>
        <v>+e14895</v>
      </c>
      <c r="I115" s="220"/>
      <c r="J115" s="176">
        <v>4902</v>
      </c>
      <c r="K115" s="184" t="s">
        <v>865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14902</v>
      </c>
      <c r="G116" s="535" t="str">
        <f t="shared" si="13"/>
        <v>+e14902</v>
      </c>
      <c r="H116" s="535" t="str">
        <f t="shared" si="14"/>
        <v>+e15029</v>
      </c>
      <c r="I116" s="222">
        <v>5100</v>
      </c>
      <c r="J116" s="1038" t="s">
        <v>866</v>
      </c>
      <c r="K116" s="1038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15036</v>
      </c>
      <c r="G117" s="535" t="str">
        <f t="shared" si="13"/>
        <v>+e15036</v>
      </c>
      <c r="H117" s="535" t="str">
        <f t="shared" si="14"/>
        <v>+e15163</v>
      </c>
      <c r="I117" s="222">
        <v>5200</v>
      </c>
      <c r="J117" s="1048" t="s">
        <v>867</v>
      </c>
      <c r="K117" s="1048"/>
      <c r="L117" s="1024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15170</v>
      </c>
      <c r="G118" s="535" t="str">
        <f t="shared" si="13"/>
        <v>+e15170</v>
      </c>
      <c r="H118" s="535" t="str">
        <f t="shared" si="14"/>
        <v>+e15297</v>
      </c>
      <c r="I118" s="223"/>
      <c r="J118" s="224">
        <v>5201</v>
      </c>
      <c r="K118" s="225" t="s">
        <v>868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15304</v>
      </c>
      <c r="G119" s="535" t="str">
        <f t="shared" si="13"/>
        <v>+e15304</v>
      </c>
      <c r="H119" s="535" t="str">
        <f t="shared" si="14"/>
        <v>+e15431</v>
      </c>
      <c r="I119" s="223"/>
      <c r="J119" s="226">
        <v>5202</v>
      </c>
      <c r="K119" s="227" t="s">
        <v>869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15438</v>
      </c>
      <c r="G120" s="535" t="str">
        <f t="shared" si="13"/>
        <v>+e15438</v>
      </c>
      <c r="H120" s="535" t="str">
        <f t="shared" si="14"/>
        <v>+e15565</v>
      </c>
      <c r="I120" s="223"/>
      <c r="J120" s="226">
        <v>5203</v>
      </c>
      <c r="K120" s="227" t="s">
        <v>870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15572</v>
      </c>
      <c r="G121" s="535" t="str">
        <f t="shared" si="13"/>
        <v>+e15572</v>
      </c>
      <c r="H121" s="535" t="str">
        <f t="shared" si="14"/>
        <v>+e15699</v>
      </c>
      <c r="I121" s="223"/>
      <c r="J121" s="226">
        <v>5204</v>
      </c>
      <c r="K121" s="227" t="s">
        <v>871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15706</v>
      </c>
      <c r="G122" s="535" t="str">
        <f t="shared" si="13"/>
        <v>+e15706</v>
      </c>
      <c r="H122" s="535" t="str">
        <f t="shared" si="14"/>
        <v>+e15833</v>
      </c>
      <c r="I122" s="223"/>
      <c r="J122" s="226">
        <v>5205</v>
      </c>
      <c r="K122" s="227" t="s">
        <v>872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15840</v>
      </c>
      <c r="G123" s="535" t="str">
        <f t="shared" si="13"/>
        <v>+e15840</v>
      </c>
      <c r="H123" s="535" t="str">
        <f t="shared" si="14"/>
        <v>+e15967</v>
      </c>
      <c r="I123" s="223"/>
      <c r="J123" s="226">
        <v>5206</v>
      </c>
      <c r="K123" s="227" t="s">
        <v>873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15974</v>
      </c>
      <c r="G124" s="535" t="str">
        <f t="shared" si="13"/>
        <v>+e15974</v>
      </c>
      <c r="H124" s="535" t="str">
        <f t="shared" si="14"/>
        <v>+e16101</v>
      </c>
      <c r="I124" s="223"/>
      <c r="J124" s="228">
        <v>5219</v>
      </c>
      <c r="K124" s="229" t="s">
        <v>874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16108</v>
      </c>
      <c r="G125" s="535" t="str">
        <f t="shared" si="13"/>
        <v>+e16108</v>
      </c>
      <c r="H125" s="535" t="str">
        <f t="shared" si="14"/>
        <v>+e16235</v>
      </c>
      <c r="I125" s="222">
        <v>5300</v>
      </c>
      <c r="J125" s="1037" t="s">
        <v>875</v>
      </c>
      <c r="K125" s="1037"/>
      <c r="L125" s="1024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16242</v>
      </c>
      <c r="G126" s="535" t="str">
        <f t="shared" si="13"/>
        <v>+e16242</v>
      </c>
      <c r="H126" s="535" t="str">
        <f t="shared" si="14"/>
        <v>+e16369</v>
      </c>
      <c r="I126" s="223"/>
      <c r="J126" s="224">
        <v>5301</v>
      </c>
      <c r="K126" s="225" t="s">
        <v>876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16376</v>
      </c>
      <c r="G127" s="535" t="str">
        <f t="shared" si="13"/>
        <v>+e16376</v>
      </c>
      <c r="H127" s="535" t="str">
        <f t="shared" si="14"/>
        <v>+e16503</v>
      </c>
      <c r="I127" s="223"/>
      <c r="J127" s="228">
        <v>5309</v>
      </c>
      <c r="K127" s="229" t="s">
        <v>877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16510</v>
      </c>
      <c r="G128" s="535" t="str">
        <f t="shared" si="13"/>
        <v>+e16510</v>
      </c>
      <c r="H128" s="535" t="str">
        <f t="shared" si="14"/>
        <v>+e16637</v>
      </c>
      <c r="I128" s="222">
        <v>5400</v>
      </c>
      <c r="J128" s="1038" t="s">
        <v>878</v>
      </c>
      <c r="K128" s="1038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16644</v>
      </c>
      <c r="G129" s="535" t="str">
        <f t="shared" si="13"/>
        <v>+e16644</v>
      </c>
      <c r="H129" s="535" t="str">
        <f t="shared" si="14"/>
        <v>+e16771</v>
      </c>
      <c r="I129" s="173">
        <v>5500</v>
      </c>
      <c r="J129" s="1039" t="s">
        <v>879</v>
      </c>
      <c r="K129" s="1039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16778</v>
      </c>
      <c r="G130" s="535" t="str">
        <f t="shared" si="13"/>
        <v>+e16778</v>
      </c>
      <c r="H130" s="535" t="str">
        <f t="shared" si="14"/>
        <v>+e16905</v>
      </c>
      <c r="I130" s="220"/>
      <c r="J130" s="180">
        <v>5501</v>
      </c>
      <c r="K130" s="209" t="s">
        <v>880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16912</v>
      </c>
      <c r="G131" s="535" t="str">
        <f t="shared" si="13"/>
        <v>+e16912</v>
      </c>
      <c r="H131" s="535" t="str">
        <f t="shared" si="14"/>
        <v>+e17039</v>
      </c>
      <c r="I131" s="220"/>
      <c r="J131" s="170">
        <v>5502</v>
      </c>
      <c r="K131" s="181" t="s">
        <v>881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17046</v>
      </c>
      <c r="G132" s="535" t="str">
        <f t="shared" si="13"/>
        <v>+e17046</v>
      </c>
      <c r="H132" s="535" t="str">
        <f t="shared" si="14"/>
        <v>+e17173</v>
      </c>
      <c r="I132" s="220"/>
      <c r="J132" s="170">
        <v>5503</v>
      </c>
      <c r="K132" s="172" t="s">
        <v>882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17180</v>
      </c>
      <c r="G133" s="535" t="str">
        <f t="shared" si="13"/>
        <v>+e17180</v>
      </c>
      <c r="H133" s="535" t="str">
        <f t="shared" si="14"/>
        <v>+e17307</v>
      </c>
      <c r="I133" s="220"/>
      <c r="J133" s="170">
        <v>5504</v>
      </c>
      <c r="K133" s="181" t="s">
        <v>883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17314</v>
      </c>
      <c r="G134" s="535" t="str">
        <f t="shared" si="13"/>
        <v>+e17314</v>
      </c>
      <c r="H134" s="535" t="str">
        <f t="shared" si="14"/>
        <v>+e17441</v>
      </c>
      <c r="I134" s="222">
        <v>5700</v>
      </c>
      <c r="J134" s="1040" t="s">
        <v>884</v>
      </c>
      <c r="K134" s="1041"/>
      <c r="L134" s="1024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17448</v>
      </c>
      <c r="G135" s="535" t="str">
        <f t="shared" si="13"/>
        <v>+e17448</v>
      </c>
      <c r="H135" s="535" t="str">
        <f t="shared" si="14"/>
        <v>+e17575</v>
      </c>
      <c r="I135" s="223"/>
      <c r="J135" s="224">
        <v>5701</v>
      </c>
      <c r="K135" s="225" t="s">
        <v>885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17582</v>
      </c>
      <c r="G136" s="535" t="str">
        <f aca="true" t="shared" si="43" ref="G136:G144">CONCATENATE("+e",F136)</f>
        <v>+e17582</v>
      </c>
      <c r="H136" s="535" t="str">
        <f aca="true" t="shared" si="44" ref="H136:H144">CONCATENATE("+e",F136+$D$1)</f>
        <v>+e17709</v>
      </c>
      <c r="I136" s="223"/>
      <c r="J136" s="228">
        <v>5702</v>
      </c>
      <c r="K136" s="229" t="s">
        <v>886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17716</v>
      </c>
      <c r="G137" s="535" t="str">
        <f t="shared" si="43"/>
        <v>+e17716</v>
      </c>
      <c r="H137" s="535" t="str">
        <f t="shared" si="44"/>
        <v>+e17843</v>
      </c>
      <c r="I137" s="169"/>
      <c r="J137" s="230">
        <v>4071</v>
      </c>
      <c r="K137" s="650" t="s">
        <v>887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17850</v>
      </c>
      <c r="G138" s="535" t="str">
        <f t="shared" si="43"/>
        <v>+e17850</v>
      </c>
      <c r="H138" s="535" t="str">
        <f t="shared" si="44"/>
        <v>+e17977</v>
      </c>
      <c r="I138" s="220"/>
      <c r="J138" s="231"/>
      <c r="K138" s="438" t="s">
        <v>888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9.5" thickBot="1">
      <c r="F139" s="535">
        <f t="shared" si="42"/>
        <v>17984</v>
      </c>
      <c r="G139" s="535" t="str">
        <f t="shared" si="43"/>
        <v>+e17984</v>
      </c>
      <c r="H139" s="535" t="str">
        <f t="shared" si="44"/>
        <v>+e18111</v>
      </c>
      <c r="I139" s="616">
        <v>98</v>
      </c>
      <c r="J139" s="1042" t="s">
        <v>889</v>
      </c>
      <c r="K139" s="1043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18118</v>
      </c>
      <c r="G140" s="535" t="str">
        <f t="shared" si="43"/>
        <v>+e18118</v>
      </c>
      <c r="H140" s="535" t="str">
        <f t="shared" si="44"/>
        <v>+e18245</v>
      </c>
      <c r="I140" s="232"/>
      <c r="J140" s="440" t="s">
        <v>890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18252</v>
      </c>
      <c r="G141" s="535" t="str">
        <f t="shared" si="43"/>
        <v>+e18252</v>
      </c>
      <c r="H141" s="535" t="str">
        <f t="shared" si="44"/>
        <v>+e18379</v>
      </c>
      <c r="I141" s="232"/>
      <c r="J141" s="446" t="s">
        <v>891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18386</v>
      </c>
      <c r="G142" s="535" t="str">
        <f t="shared" si="43"/>
        <v>+e18386</v>
      </c>
      <c r="H142" s="535" t="str">
        <f t="shared" si="44"/>
        <v>+e18513</v>
      </c>
      <c r="I142" s="233"/>
      <c r="J142" s="450" t="s">
        <v>892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18520</v>
      </c>
      <c r="G143" s="535" t="str">
        <f t="shared" si="43"/>
        <v>+e18520</v>
      </c>
      <c r="H143" s="535" t="str">
        <f t="shared" si="44"/>
        <v>+e18647</v>
      </c>
      <c r="I143" s="234"/>
      <c r="J143" s="202" t="s">
        <v>775</v>
      </c>
      <c r="K143" s="235" t="s">
        <v>893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 t="str">
        <f>LEFT(J28,1)</f>
        <v>0</v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18654</v>
      </c>
      <c r="G144" s="535" t="str">
        <f t="shared" si="43"/>
        <v>+e18654</v>
      </c>
      <c r="H144" s="535" t="str">
        <f t="shared" si="44"/>
        <v>+e18781</v>
      </c>
      <c r="I144" s="987" t="s">
        <v>315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28:K128"/>
    <mergeCell ref="J67:K67"/>
    <mergeCell ref="J134:K134"/>
    <mergeCell ref="J97:K97"/>
    <mergeCell ref="J98:K98"/>
    <mergeCell ref="J99:K99"/>
    <mergeCell ref="J116:K116"/>
    <mergeCell ref="J117:K117"/>
    <mergeCell ref="J125:K125"/>
    <mergeCell ref="J129:K129"/>
    <mergeCell ref="Z23:Z24"/>
    <mergeCell ref="AA23:AA24"/>
    <mergeCell ref="S24:S25"/>
    <mergeCell ref="T24:T25"/>
    <mergeCell ref="U24:U25"/>
    <mergeCell ref="V24:V25"/>
    <mergeCell ref="Y23:Y24"/>
    <mergeCell ref="X23:X24"/>
    <mergeCell ref="J48:K48"/>
    <mergeCell ref="J106:K106"/>
    <mergeCell ref="J89:K89"/>
    <mergeCell ref="J78:K78"/>
    <mergeCell ref="J79:K79"/>
    <mergeCell ref="J80:K80"/>
    <mergeCell ref="J81:K81"/>
    <mergeCell ref="J96:K96"/>
    <mergeCell ref="J73:K73"/>
    <mergeCell ref="J77:K77"/>
    <mergeCell ref="J41:K41"/>
    <mergeCell ref="J47:K47"/>
    <mergeCell ref="B5:E5"/>
    <mergeCell ref="I14:K14"/>
    <mergeCell ref="I16:K16"/>
    <mergeCell ref="I19:K19"/>
    <mergeCell ref="J32:K32"/>
    <mergeCell ref="J35:K35"/>
  </mergeCells>
  <conditionalFormatting sqref="V32:V143 AA32:AA143">
    <cfRule type="cellIs" priority="3" dxfId="17" operator="lessThan" stopIfTrue="1">
      <formula>0</formula>
    </cfRule>
  </conditionalFormatting>
  <conditionalFormatting sqref="V30 AA30">
    <cfRule type="cellIs" priority="2" dxfId="18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9"/>
    <dataValidation type="list" allowBlank="1" showInputMessage="1" showErrorMessage="1" promptTitle="ИЗБЕРЕТЕ ОПЕРАТИВНА ПРОГРАМА" sqref="K28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920</v>
      </c>
    </row>
    <row r="2" spans="1:2" ht="12.75">
      <c r="A2">
        <v>1103</v>
      </c>
      <c r="B2" t="s">
        <v>921</v>
      </c>
    </row>
    <row r="3" spans="1:2" ht="12.75">
      <c r="A3">
        <v>1104</v>
      </c>
      <c r="B3" t="s">
        <v>922</v>
      </c>
    </row>
    <row r="4" spans="1:2" ht="12.75">
      <c r="A4">
        <v>1105</v>
      </c>
      <c r="B4" t="s">
        <v>923</v>
      </c>
    </row>
    <row r="5" spans="1:2" ht="12.75">
      <c r="A5">
        <v>1106</v>
      </c>
      <c r="B5" t="s">
        <v>924</v>
      </c>
    </row>
    <row r="6" spans="1:2" ht="12.75">
      <c r="A6">
        <v>1107</v>
      </c>
      <c r="B6" t="s">
        <v>925</v>
      </c>
    </row>
    <row r="7" spans="1:2" ht="12.75">
      <c r="A7">
        <v>1108</v>
      </c>
      <c r="B7" t="s">
        <v>926</v>
      </c>
    </row>
    <row r="8" spans="1:2" ht="12.75">
      <c r="A8">
        <v>1111</v>
      </c>
      <c r="B8" t="s">
        <v>927</v>
      </c>
    </row>
    <row r="9" spans="1:2" ht="12.75">
      <c r="A9">
        <v>1115</v>
      </c>
      <c r="B9" t="s">
        <v>928</v>
      </c>
    </row>
    <row r="10" spans="1:2" ht="12.75">
      <c r="A10">
        <v>1116</v>
      </c>
      <c r="B10" t="s">
        <v>929</v>
      </c>
    </row>
    <row r="11" spans="1:2" ht="12.75">
      <c r="A11">
        <v>1117</v>
      </c>
      <c r="B11" t="s">
        <v>930</v>
      </c>
    </row>
    <row r="12" spans="1:2" ht="12.75">
      <c r="A12">
        <v>1121</v>
      </c>
      <c r="B12" t="s">
        <v>931</v>
      </c>
    </row>
    <row r="13" spans="1:2" ht="12.75">
      <c r="A13">
        <v>1122</v>
      </c>
      <c r="B13" t="s">
        <v>932</v>
      </c>
    </row>
    <row r="14" spans="1:2" ht="12.75">
      <c r="A14">
        <v>1123</v>
      </c>
      <c r="B14" t="s">
        <v>933</v>
      </c>
    </row>
    <row r="15" spans="1:2" ht="12.75">
      <c r="A15">
        <v>1125</v>
      </c>
      <c r="B15" t="s">
        <v>934</v>
      </c>
    </row>
    <row r="16" spans="1:2" ht="12.75">
      <c r="A16">
        <v>1128</v>
      </c>
      <c r="B16" t="s">
        <v>935</v>
      </c>
    </row>
    <row r="17" spans="1:2" ht="12.75">
      <c r="A17">
        <v>1139</v>
      </c>
      <c r="B17" t="s">
        <v>936</v>
      </c>
    </row>
    <row r="18" spans="1:2" ht="12.75">
      <c r="A18">
        <v>1141</v>
      </c>
      <c r="B18" t="s">
        <v>937</v>
      </c>
    </row>
    <row r="19" spans="1:2" ht="12.75">
      <c r="A19">
        <v>1142</v>
      </c>
      <c r="B19" t="s">
        <v>938</v>
      </c>
    </row>
    <row r="20" spans="1:2" ht="12.75">
      <c r="A20">
        <v>1143</v>
      </c>
      <c r="B20" t="s">
        <v>939</v>
      </c>
    </row>
    <row r="21" spans="1:2" ht="12.75">
      <c r="A21">
        <v>1144</v>
      </c>
      <c r="B21" t="s">
        <v>940</v>
      </c>
    </row>
    <row r="22" spans="1:2" ht="12.75">
      <c r="A22">
        <v>1145</v>
      </c>
      <c r="B22" t="s">
        <v>941</v>
      </c>
    </row>
    <row r="23" spans="1:2" ht="12.75">
      <c r="A23">
        <v>1146</v>
      </c>
      <c r="B23" t="s">
        <v>942</v>
      </c>
    </row>
    <row r="24" spans="1:2" ht="12.75">
      <c r="A24">
        <v>1147</v>
      </c>
      <c r="B24" t="s">
        <v>943</v>
      </c>
    </row>
    <row r="25" spans="1:2" ht="12.75">
      <c r="A25">
        <v>1148</v>
      </c>
      <c r="B25" t="s">
        <v>944</v>
      </c>
    </row>
    <row r="26" spans="1:2" ht="12.75">
      <c r="A26">
        <v>1149</v>
      </c>
      <c r="B26" t="s">
        <v>945</v>
      </c>
    </row>
    <row r="27" spans="1:2" ht="12.75">
      <c r="A27">
        <v>1151</v>
      </c>
      <c r="B27" t="s">
        <v>946</v>
      </c>
    </row>
    <row r="28" spans="1:2" ht="12.75">
      <c r="A28">
        <v>1158</v>
      </c>
      <c r="B28" t="s">
        <v>935</v>
      </c>
    </row>
    <row r="29" spans="1:2" ht="12.75">
      <c r="A29">
        <v>1161</v>
      </c>
      <c r="B29" t="s">
        <v>947</v>
      </c>
    </row>
    <row r="30" spans="1:2" ht="12.75">
      <c r="A30">
        <v>1162</v>
      </c>
      <c r="B30" t="s">
        <v>948</v>
      </c>
    </row>
    <row r="31" spans="1:2" ht="12.75">
      <c r="A31">
        <v>1163</v>
      </c>
      <c r="B31" t="s">
        <v>949</v>
      </c>
    </row>
    <row r="32" spans="1:2" ht="12.75">
      <c r="A32">
        <v>1168</v>
      </c>
      <c r="B32" t="s">
        <v>935</v>
      </c>
    </row>
    <row r="33" spans="1:2" ht="12.75">
      <c r="A33">
        <v>1179</v>
      </c>
      <c r="B33" t="s">
        <v>950</v>
      </c>
    </row>
    <row r="34" spans="1:2" ht="12.75">
      <c r="A34">
        <v>2201</v>
      </c>
      <c r="B34" t="s">
        <v>951</v>
      </c>
    </row>
    <row r="35" spans="1:2" ht="12.75">
      <c r="A35">
        <v>2205</v>
      </c>
      <c r="B35" t="s">
        <v>952</v>
      </c>
    </row>
    <row r="36" spans="1:2" ht="12.75">
      <c r="A36">
        <v>2206</v>
      </c>
      <c r="B36" t="s">
        <v>953</v>
      </c>
    </row>
    <row r="37" spans="1:2" ht="12.75">
      <c r="A37">
        <v>2215</v>
      </c>
      <c r="B37" t="s">
        <v>954</v>
      </c>
    </row>
    <row r="38" spans="1:2" ht="12.75">
      <c r="A38">
        <v>2218</v>
      </c>
      <c r="B38" t="s">
        <v>935</v>
      </c>
    </row>
    <row r="39" spans="1:2" ht="12.75">
      <c r="A39">
        <v>2219</v>
      </c>
      <c r="B39" t="s">
        <v>955</v>
      </c>
    </row>
    <row r="40" spans="1:2" ht="12.75">
      <c r="A40">
        <v>2221</v>
      </c>
      <c r="B40" t="s">
        <v>956</v>
      </c>
    </row>
    <row r="41" spans="1:2" ht="12.75">
      <c r="A41">
        <v>2222</v>
      </c>
      <c r="B41" t="s">
        <v>957</v>
      </c>
    </row>
    <row r="42" spans="1:2" ht="12.75">
      <c r="A42">
        <v>2223</v>
      </c>
      <c r="B42" t="s">
        <v>958</v>
      </c>
    </row>
    <row r="43" spans="1:2" ht="12.75">
      <c r="A43">
        <v>2224</v>
      </c>
      <c r="B43" t="s">
        <v>959</v>
      </c>
    </row>
    <row r="44" spans="1:2" ht="12.75">
      <c r="A44">
        <v>2225</v>
      </c>
      <c r="B44" t="s">
        <v>960</v>
      </c>
    </row>
    <row r="45" spans="1:2" ht="12.75">
      <c r="A45">
        <v>2228</v>
      </c>
      <c r="B45" t="s">
        <v>935</v>
      </c>
    </row>
    <row r="46" spans="1:2" ht="12.75">
      <c r="A46">
        <v>2239</v>
      </c>
      <c r="B46" t="s">
        <v>961</v>
      </c>
    </row>
    <row r="47" spans="1:2" ht="12.75">
      <c r="A47">
        <v>2241</v>
      </c>
      <c r="B47" t="s">
        <v>962</v>
      </c>
    </row>
    <row r="48" spans="1:2" ht="12.75">
      <c r="A48">
        <v>2242</v>
      </c>
      <c r="B48" t="s">
        <v>963</v>
      </c>
    </row>
    <row r="49" spans="1:2" ht="12.75">
      <c r="A49">
        <v>2243</v>
      </c>
      <c r="B49" t="s">
        <v>964</v>
      </c>
    </row>
    <row r="50" spans="1:2" ht="12.75">
      <c r="A50">
        <v>2244</v>
      </c>
      <c r="B50" t="s">
        <v>965</v>
      </c>
    </row>
    <row r="51" spans="1:2" ht="12.75">
      <c r="A51">
        <v>2245</v>
      </c>
      <c r="B51" t="s">
        <v>966</v>
      </c>
    </row>
    <row r="52" spans="1:2" ht="12.75">
      <c r="A52">
        <v>2246</v>
      </c>
      <c r="B52" t="s">
        <v>967</v>
      </c>
    </row>
    <row r="53" spans="1:2" ht="12.75">
      <c r="A53">
        <v>2247</v>
      </c>
      <c r="B53" t="s">
        <v>968</v>
      </c>
    </row>
    <row r="54" spans="1:2" ht="12.75">
      <c r="A54">
        <v>2248</v>
      </c>
      <c r="B54" t="s">
        <v>969</v>
      </c>
    </row>
    <row r="55" spans="1:2" ht="12.75">
      <c r="A55">
        <v>2249</v>
      </c>
      <c r="B55" t="s">
        <v>970</v>
      </c>
    </row>
    <row r="56" spans="1:2" ht="12.75">
      <c r="A56">
        <v>2258</v>
      </c>
      <c r="B56" t="s">
        <v>935</v>
      </c>
    </row>
    <row r="57" spans="1:2" ht="12.75">
      <c r="A57">
        <v>2259</v>
      </c>
      <c r="B57" t="s">
        <v>971</v>
      </c>
    </row>
    <row r="58" spans="1:2" ht="12.75">
      <c r="A58">
        <v>2261</v>
      </c>
      <c r="B58" t="s">
        <v>972</v>
      </c>
    </row>
    <row r="59" spans="1:2" ht="12.75">
      <c r="A59">
        <v>2268</v>
      </c>
      <c r="B59" t="s">
        <v>935</v>
      </c>
    </row>
    <row r="60" spans="1:2" ht="12.75">
      <c r="A60">
        <v>2279</v>
      </c>
      <c r="B60" t="s">
        <v>973</v>
      </c>
    </row>
    <row r="61" spans="1:2" ht="12.75">
      <c r="A61">
        <v>2281</v>
      </c>
      <c r="B61" t="s">
        <v>974</v>
      </c>
    </row>
    <row r="62" spans="1:2" ht="12.75">
      <c r="A62">
        <v>2282</v>
      </c>
      <c r="B62" t="s">
        <v>975</v>
      </c>
    </row>
    <row r="63" spans="1:2" ht="12.75">
      <c r="A63">
        <v>2283</v>
      </c>
      <c r="B63" t="s">
        <v>976</v>
      </c>
    </row>
    <row r="64" spans="1:2" ht="12.75">
      <c r="A64">
        <v>2284</v>
      </c>
      <c r="B64" t="s">
        <v>977</v>
      </c>
    </row>
    <row r="65" spans="1:2" ht="12.75">
      <c r="A65">
        <v>2285</v>
      </c>
      <c r="B65" t="s">
        <v>978</v>
      </c>
    </row>
    <row r="66" spans="1:2" ht="12.75">
      <c r="A66">
        <v>2288</v>
      </c>
      <c r="B66" t="s">
        <v>935</v>
      </c>
    </row>
    <row r="67" spans="1:2" ht="12.75">
      <c r="A67">
        <v>2289</v>
      </c>
      <c r="B67" t="s">
        <v>979</v>
      </c>
    </row>
    <row r="68" spans="1:2" ht="12.75">
      <c r="A68">
        <v>3301</v>
      </c>
      <c r="B68" t="s">
        <v>980</v>
      </c>
    </row>
    <row r="69" spans="1:2" ht="12.75">
      <c r="A69">
        <v>3311</v>
      </c>
      <c r="B69" t="s">
        <v>981</v>
      </c>
    </row>
    <row r="70" spans="1:2" ht="12.75">
      <c r="A70">
        <v>3312</v>
      </c>
      <c r="B70" t="s">
        <v>982</v>
      </c>
    </row>
    <row r="71" spans="1:2" ht="12.75">
      <c r="A71">
        <v>3314</v>
      </c>
      <c r="B71" t="s">
        <v>983</v>
      </c>
    </row>
    <row r="72" spans="1:2" ht="12.75">
      <c r="A72">
        <v>3315</v>
      </c>
      <c r="B72" t="s">
        <v>984</v>
      </c>
    </row>
    <row r="73" spans="1:2" ht="12.75">
      <c r="A73">
        <v>3318</v>
      </c>
      <c r="B73" t="s">
        <v>985</v>
      </c>
    </row>
    <row r="74" spans="1:2" ht="12.75">
      <c r="A74">
        <v>3321</v>
      </c>
      <c r="B74" t="s">
        <v>986</v>
      </c>
    </row>
    <row r="75" spans="1:2" ht="12.75">
      <c r="A75">
        <v>3322</v>
      </c>
      <c r="B75" t="s">
        <v>987</v>
      </c>
    </row>
    <row r="76" spans="1:2" ht="12.75">
      <c r="A76">
        <v>3324</v>
      </c>
      <c r="B76" t="s">
        <v>988</v>
      </c>
    </row>
    <row r="77" spans="1:2" ht="12.75">
      <c r="A77">
        <v>3325</v>
      </c>
      <c r="B77" t="s">
        <v>989</v>
      </c>
    </row>
    <row r="78" spans="1:2" ht="12.75">
      <c r="A78">
        <v>3326</v>
      </c>
      <c r="B78" t="s">
        <v>990</v>
      </c>
    </row>
    <row r="79" spans="1:2" ht="12.75">
      <c r="A79">
        <v>3332</v>
      </c>
      <c r="B79" t="s">
        <v>991</v>
      </c>
    </row>
    <row r="80" spans="1:2" ht="12.75">
      <c r="A80">
        <v>3333</v>
      </c>
      <c r="B80" t="s">
        <v>992</v>
      </c>
    </row>
    <row r="81" spans="1:2" ht="12.75">
      <c r="A81">
        <v>3334</v>
      </c>
      <c r="B81" t="s">
        <v>993</v>
      </c>
    </row>
    <row r="82" spans="1:2" ht="12.75">
      <c r="A82">
        <v>3336</v>
      </c>
      <c r="B82" t="s">
        <v>994</v>
      </c>
    </row>
    <row r="83" spans="1:2" ht="12.75">
      <c r="A83">
        <v>3337</v>
      </c>
      <c r="B83" t="s">
        <v>995</v>
      </c>
    </row>
    <row r="84" spans="1:2" ht="12.75">
      <c r="A84">
        <v>3341</v>
      </c>
      <c r="B84" t="s">
        <v>996</v>
      </c>
    </row>
    <row r="85" spans="1:2" ht="12.75">
      <c r="A85">
        <v>3349</v>
      </c>
      <c r="B85" t="s">
        <v>997</v>
      </c>
    </row>
    <row r="86" spans="1:2" ht="12.75">
      <c r="A86">
        <v>3359</v>
      </c>
      <c r="B86" t="s">
        <v>998</v>
      </c>
    </row>
    <row r="87" spans="1:2" ht="12.75">
      <c r="A87">
        <v>3369</v>
      </c>
      <c r="B87" t="s">
        <v>999</v>
      </c>
    </row>
    <row r="88" spans="1:2" ht="12.75">
      <c r="A88">
        <v>3388</v>
      </c>
      <c r="B88" t="s">
        <v>935</v>
      </c>
    </row>
    <row r="89" spans="1:2" ht="12.75">
      <c r="A89">
        <v>3389</v>
      </c>
      <c r="B89" t="s">
        <v>1000</v>
      </c>
    </row>
    <row r="90" spans="1:2" ht="12.75">
      <c r="A90">
        <v>4401</v>
      </c>
      <c r="B90" t="s">
        <v>1001</v>
      </c>
    </row>
    <row r="91" spans="1:2" ht="12.75">
      <c r="A91">
        <v>4412</v>
      </c>
      <c r="B91" t="s">
        <v>1002</v>
      </c>
    </row>
    <row r="92" spans="1:2" ht="12.75">
      <c r="A92">
        <v>4415</v>
      </c>
      <c r="B92" t="s">
        <v>1003</v>
      </c>
    </row>
    <row r="93" spans="1:2" ht="12.75">
      <c r="A93">
        <v>4418</v>
      </c>
      <c r="B93" t="s">
        <v>1004</v>
      </c>
    </row>
    <row r="94" spans="1:2" ht="12.75">
      <c r="A94">
        <v>4425</v>
      </c>
      <c r="B94" t="s">
        <v>1005</v>
      </c>
    </row>
    <row r="95" spans="1:2" ht="12.75">
      <c r="A95">
        <v>4429</v>
      </c>
      <c r="B95" t="s">
        <v>1006</v>
      </c>
    </row>
    <row r="96" spans="1:2" ht="12.75">
      <c r="A96">
        <v>4431</v>
      </c>
      <c r="B96" t="s">
        <v>1007</v>
      </c>
    </row>
    <row r="97" spans="1:2" ht="12.75">
      <c r="A97">
        <v>4433</v>
      </c>
      <c r="B97" t="s">
        <v>1008</v>
      </c>
    </row>
    <row r="98" spans="1:2" ht="12.75">
      <c r="A98">
        <v>4436</v>
      </c>
      <c r="B98" t="s">
        <v>1009</v>
      </c>
    </row>
    <row r="99" spans="1:2" ht="12.75">
      <c r="A99">
        <v>4437</v>
      </c>
      <c r="B99" t="s">
        <v>1010</v>
      </c>
    </row>
    <row r="100" spans="1:2" ht="12.75">
      <c r="A100">
        <v>4450</v>
      </c>
      <c r="B100" t="s">
        <v>1011</v>
      </c>
    </row>
    <row r="101" spans="1:2" ht="12.75">
      <c r="A101">
        <v>4451</v>
      </c>
      <c r="B101" t="s">
        <v>1012</v>
      </c>
    </row>
    <row r="102" spans="1:2" ht="12.75">
      <c r="A102">
        <v>4452</v>
      </c>
      <c r="B102" t="s">
        <v>1013</v>
      </c>
    </row>
    <row r="103" spans="1:2" ht="12.75">
      <c r="A103">
        <v>4453</v>
      </c>
      <c r="B103" t="s">
        <v>1014</v>
      </c>
    </row>
    <row r="104" spans="1:2" ht="12.75">
      <c r="A104">
        <v>4454</v>
      </c>
      <c r="B104" t="s">
        <v>1015</v>
      </c>
    </row>
    <row r="105" spans="1:2" ht="12.75">
      <c r="A105">
        <v>4455</v>
      </c>
      <c r="B105" t="s">
        <v>1016</v>
      </c>
    </row>
    <row r="106" spans="1:2" ht="12.75">
      <c r="A106">
        <v>4456</v>
      </c>
      <c r="B106" t="s">
        <v>1017</v>
      </c>
    </row>
    <row r="107" spans="1:2" ht="12.75">
      <c r="A107">
        <v>4457</v>
      </c>
      <c r="B107" t="s">
        <v>1018</v>
      </c>
    </row>
    <row r="108" spans="1:2" ht="12.75">
      <c r="A108">
        <v>4459</v>
      </c>
      <c r="B108" t="s">
        <v>1019</v>
      </c>
    </row>
    <row r="109" spans="1:2" ht="12.75">
      <c r="A109">
        <v>4465</v>
      </c>
      <c r="B109" t="s">
        <v>1020</v>
      </c>
    </row>
    <row r="110" spans="1:2" ht="12.75">
      <c r="A110">
        <v>4467</v>
      </c>
      <c r="B110" t="s">
        <v>1021</v>
      </c>
    </row>
    <row r="111" spans="1:2" ht="12.75">
      <c r="A111">
        <v>4468</v>
      </c>
      <c r="B111" t="s">
        <v>935</v>
      </c>
    </row>
    <row r="112" spans="1:2" ht="12.75">
      <c r="A112">
        <v>4469</v>
      </c>
      <c r="B112" t="s">
        <v>1022</v>
      </c>
    </row>
    <row r="113" spans="1:2" ht="12.75">
      <c r="A113">
        <v>5501</v>
      </c>
      <c r="B113" t="s">
        <v>849</v>
      </c>
    </row>
    <row r="114" spans="1:2" ht="12.75">
      <c r="A114">
        <v>5511</v>
      </c>
      <c r="B114" t="s">
        <v>1023</v>
      </c>
    </row>
    <row r="115" spans="1:2" ht="12.75">
      <c r="A115">
        <v>5512</v>
      </c>
      <c r="B115" t="s">
        <v>1024</v>
      </c>
    </row>
    <row r="116" spans="1:2" ht="12.75">
      <c r="A116">
        <v>5513</v>
      </c>
      <c r="B116" t="s">
        <v>1025</v>
      </c>
    </row>
    <row r="117" spans="1:2" ht="12.75">
      <c r="A117">
        <v>5514</v>
      </c>
      <c r="B117" t="s">
        <v>1026</v>
      </c>
    </row>
    <row r="118" spans="1:2" ht="12.75">
      <c r="A118">
        <v>5515</v>
      </c>
      <c r="B118" t="s">
        <v>1027</v>
      </c>
    </row>
    <row r="119" spans="1:2" ht="12.75">
      <c r="A119">
        <v>5516</v>
      </c>
      <c r="B119" t="s">
        <v>1028</v>
      </c>
    </row>
    <row r="120" spans="1:2" ht="12.75">
      <c r="A120">
        <v>5517</v>
      </c>
      <c r="B120" t="s">
        <v>1029</v>
      </c>
    </row>
    <row r="121" spans="1:2" ht="12.75">
      <c r="A121">
        <v>5518</v>
      </c>
      <c r="B121" t="s">
        <v>1030</v>
      </c>
    </row>
    <row r="122" spans="1:2" ht="12.75">
      <c r="A122">
        <v>5519</v>
      </c>
      <c r="B122" t="s">
        <v>1031</v>
      </c>
    </row>
    <row r="123" spans="1:2" ht="12.75">
      <c r="A123">
        <v>5521</v>
      </c>
      <c r="B123" t="s">
        <v>1032</v>
      </c>
    </row>
    <row r="124" spans="1:2" ht="12.75">
      <c r="A124">
        <v>5522</v>
      </c>
      <c r="B124" t="s">
        <v>1033</v>
      </c>
    </row>
    <row r="125" spans="1:2" ht="12.75">
      <c r="A125">
        <v>5524</v>
      </c>
      <c r="B125" t="s">
        <v>1034</v>
      </c>
    </row>
    <row r="126" spans="1:2" ht="12.75">
      <c r="A126">
        <v>5525</v>
      </c>
      <c r="B126" t="s">
        <v>1035</v>
      </c>
    </row>
    <row r="127" spans="1:2" ht="12.75">
      <c r="A127">
        <v>5526</v>
      </c>
      <c r="B127" t="s">
        <v>1036</v>
      </c>
    </row>
    <row r="128" spans="1:2" ht="12.75">
      <c r="A128">
        <v>5527</v>
      </c>
      <c r="B128" t="s">
        <v>1037</v>
      </c>
    </row>
    <row r="129" spans="1:2" ht="12.75">
      <c r="A129">
        <v>5528</v>
      </c>
      <c r="B129" t="s">
        <v>1038</v>
      </c>
    </row>
    <row r="130" spans="1:2" ht="12.75">
      <c r="A130">
        <v>5529</v>
      </c>
      <c r="B130" t="s">
        <v>1039</v>
      </c>
    </row>
    <row r="131" spans="1:2" ht="12.75">
      <c r="A131">
        <v>5530</v>
      </c>
      <c r="B131" t="s">
        <v>1040</v>
      </c>
    </row>
    <row r="132" spans="1:2" ht="12.75">
      <c r="A132">
        <v>5531</v>
      </c>
      <c r="B132" t="s">
        <v>1041</v>
      </c>
    </row>
    <row r="133" spans="1:2" ht="12.75">
      <c r="A133">
        <v>5532</v>
      </c>
      <c r="B133" t="s">
        <v>1042</v>
      </c>
    </row>
    <row r="134" spans="1:2" ht="12.75">
      <c r="A134">
        <v>5533</v>
      </c>
      <c r="B134" t="s">
        <v>1043</v>
      </c>
    </row>
    <row r="135" spans="1:2" ht="12.75">
      <c r="A135">
        <v>5534</v>
      </c>
      <c r="B135" t="s">
        <v>1044</v>
      </c>
    </row>
    <row r="136" spans="1:2" ht="12.75">
      <c r="A136">
        <v>5535</v>
      </c>
      <c r="B136" t="s">
        <v>1045</v>
      </c>
    </row>
    <row r="137" spans="1:2" ht="12.75">
      <c r="A137">
        <v>5538</v>
      </c>
      <c r="B137" t="s">
        <v>1046</v>
      </c>
    </row>
    <row r="138" spans="1:2" ht="12.75">
      <c r="A138">
        <v>5540</v>
      </c>
      <c r="B138" t="s">
        <v>1047</v>
      </c>
    </row>
    <row r="139" spans="1:2" ht="12.75">
      <c r="A139">
        <v>5541</v>
      </c>
      <c r="B139" t="s">
        <v>1048</v>
      </c>
    </row>
    <row r="140" spans="1:2" ht="12.75">
      <c r="A140">
        <v>5545</v>
      </c>
      <c r="B140" t="s">
        <v>1049</v>
      </c>
    </row>
    <row r="141" spans="1:2" ht="12.75">
      <c r="A141">
        <v>5546</v>
      </c>
      <c r="B141" t="s">
        <v>1050</v>
      </c>
    </row>
    <row r="142" spans="1:2" ht="12.75">
      <c r="A142">
        <v>5547</v>
      </c>
      <c r="B142" t="s">
        <v>1051</v>
      </c>
    </row>
    <row r="143" spans="1:2" ht="12.75">
      <c r="A143">
        <v>5548</v>
      </c>
      <c r="B143" t="s">
        <v>1052</v>
      </c>
    </row>
    <row r="144" spans="1:2" ht="12.75">
      <c r="A144">
        <v>5550</v>
      </c>
      <c r="B144" t="s">
        <v>1053</v>
      </c>
    </row>
    <row r="145" spans="1:2" ht="12.75">
      <c r="A145">
        <v>5551</v>
      </c>
      <c r="B145" t="s">
        <v>1054</v>
      </c>
    </row>
    <row r="146" spans="1:2" ht="12.75">
      <c r="A146">
        <v>5553</v>
      </c>
      <c r="B146" t="s">
        <v>1055</v>
      </c>
    </row>
    <row r="147" spans="1:2" ht="12.75">
      <c r="A147">
        <v>5554</v>
      </c>
      <c r="B147" t="s">
        <v>1056</v>
      </c>
    </row>
    <row r="148" spans="1:2" ht="12.75">
      <c r="A148">
        <v>5556</v>
      </c>
      <c r="B148" t="s">
        <v>1057</v>
      </c>
    </row>
    <row r="149" spans="1:2" ht="12.75">
      <c r="A149">
        <v>5561</v>
      </c>
      <c r="B149" t="s">
        <v>1058</v>
      </c>
    </row>
    <row r="150" spans="1:2" ht="12.75">
      <c r="A150">
        <v>5562</v>
      </c>
      <c r="B150" t="s">
        <v>1059</v>
      </c>
    </row>
    <row r="151" spans="1:2" ht="12.75">
      <c r="A151">
        <v>5588</v>
      </c>
      <c r="B151" t="s">
        <v>935</v>
      </c>
    </row>
    <row r="152" spans="1:2" ht="12.75">
      <c r="A152">
        <v>5589</v>
      </c>
      <c r="B152" t="s">
        <v>1060</v>
      </c>
    </row>
    <row r="153" spans="1:2" ht="12.75">
      <c r="A153">
        <v>6601</v>
      </c>
      <c r="B153" t="s">
        <v>1061</v>
      </c>
    </row>
    <row r="154" spans="1:2" ht="12.75">
      <c r="A154">
        <v>6602</v>
      </c>
      <c r="B154" t="s">
        <v>1062</v>
      </c>
    </row>
    <row r="155" spans="1:2" ht="12.75">
      <c r="A155">
        <v>6603</v>
      </c>
      <c r="B155" t="s">
        <v>1063</v>
      </c>
    </row>
    <row r="156" spans="1:2" ht="12.75">
      <c r="A156">
        <v>6604</v>
      </c>
      <c r="B156" t="s">
        <v>1064</v>
      </c>
    </row>
    <row r="157" spans="1:2" ht="12.75">
      <c r="A157">
        <v>6605</v>
      </c>
      <c r="B157" t="s">
        <v>1065</v>
      </c>
    </row>
    <row r="158" spans="1:2" ht="12.75">
      <c r="A158">
        <v>6606</v>
      </c>
      <c r="B158" t="s">
        <v>1066</v>
      </c>
    </row>
    <row r="159" spans="1:2" ht="12.75">
      <c r="A159">
        <v>6618</v>
      </c>
      <c r="B159" t="s">
        <v>935</v>
      </c>
    </row>
    <row r="160" spans="1:2" ht="12.75">
      <c r="A160">
        <v>6619</v>
      </c>
      <c r="B160" t="s">
        <v>0</v>
      </c>
    </row>
    <row r="161" spans="1:2" ht="12.75">
      <c r="A161">
        <v>6621</v>
      </c>
      <c r="B161" t="s">
        <v>1</v>
      </c>
    </row>
    <row r="162" spans="1:2" ht="12.75">
      <c r="A162">
        <v>6622</v>
      </c>
      <c r="B162" t="s">
        <v>2</v>
      </c>
    </row>
    <row r="163" spans="1:2" ht="12.75">
      <c r="A163">
        <v>6623</v>
      </c>
      <c r="B163" t="s">
        <v>3</v>
      </c>
    </row>
    <row r="164" spans="1:2" ht="12.75">
      <c r="A164">
        <v>6624</v>
      </c>
      <c r="B164" t="s">
        <v>4</v>
      </c>
    </row>
    <row r="165" spans="1:2" ht="12.75">
      <c r="A165">
        <v>6625</v>
      </c>
      <c r="B165" t="s">
        <v>5</v>
      </c>
    </row>
    <row r="166" spans="1:2" ht="12.75">
      <c r="A166">
        <v>6626</v>
      </c>
      <c r="B166" t="s">
        <v>6</v>
      </c>
    </row>
    <row r="167" spans="1:2" ht="12.75">
      <c r="A167">
        <v>6627</v>
      </c>
      <c r="B167" t="s">
        <v>7</v>
      </c>
    </row>
    <row r="168" spans="1:2" ht="12.75">
      <c r="A168">
        <v>6628</v>
      </c>
      <c r="B168" t="s">
        <v>935</v>
      </c>
    </row>
    <row r="169" spans="1:2" ht="12.75">
      <c r="A169">
        <v>6629</v>
      </c>
      <c r="B169" t="s">
        <v>8</v>
      </c>
    </row>
    <row r="170" spans="1:2" ht="12.75">
      <c r="A170">
        <v>7701</v>
      </c>
      <c r="B170" t="s">
        <v>9</v>
      </c>
    </row>
    <row r="171" spans="1:2" ht="12.75">
      <c r="A171">
        <v>7708</v>
      </c>
      <c r="B171" t="s">
        <v>935</v>
      </c>
    </row>
    <row r="172" spans="1:2" ht="12.75">
      <c r="A172">
        <v>7711</v>
      </c>
      <c r="B172" t="s">
        <v>10</v>
      </c>
    </row>
    <row r="173" spans="1:2" ht="12.75">
      <c r="A173">
        <v>7712</v>
      </c>
      <c r="B173" t="s">
        <v>11</v>
      </c>
    </row>
    <row r="174" spans="1:2" ht="12.75">
      <c r="A174">
        <v>7713</v>
      </c>
      <c r="B174" t="s">
        <v>12</v>
      </c>
    </row>
    <row r="175" spans="1:2" ht="12.75">
      <c r="A175">
        <v>7714</v>
      </c>
      <c r="B175" t="s">
        <v>13</v>
      </c>
    </row>
    <row r="176" spans="1:2" ht="12.75">
      <c r="A176">
        <v>7718</v>
      </c>
      <c r="B176" t="s">
        <v>935</v>
      </c>
    </row>
    <row r="177" spans="1:2" ht="12.75">
      <c r="A177">
        <v>7719</v>
      </c>
      <c r="B177" t="s">
        <v>14</v>
      </c>
    </row>
    <row r="178" spans="1:2" ht="12.75">
      <c r="A178">
        <v>7731</v>
      </c>
      <c r="B178" t="s">
        <v>15</v>
      </c>
    </row>
    <row r="179" spans="1:2" ht="12.75">
      <c r="A179">
        <v>7732</v>
      </c>
      <c r="B179" t="s">
        <v>16</v>
      </c>
    </row>
    <row r="180" spans="1:2" ht="12.75">
      <c r="A180">
        <v>7733</v>
      </c>
      <c r="B180" t="s">
        <v>17</v>
      </c>
    </row>
    <row r="181" spans="1:2" ht="12.75">
      <c r="A181">
        <v>7735</v>
      </c>
      <c r="B181" t="s">
        <v>18</v>
      </c>
    </row>
    <row r="182" spans="1:2" ht="12.75">
      <c r="A182">
        <v>7736</v>
      </c>
      <c r="B182" t="s">
        <v>19</v>
      </c>
    </row>
    <row r="183" spans="1:2" ht="12.75">
      <c r="A183">
        <v>7737</v>
      </c>
      <c r="B183" t="s">
        <v>20</v>
      </c>
    </row>
    <row r="184" spans="1:2" ht="12.75">
      <c r="A184">
        <v>7738</v>
      </c>
      <c r="B184" t="s">
        <v>21</v>
      </c>
    </row>
    <row r="185" spans="1:2" ht="12.75">
      <c r="A185">
        <v>7739</v>
      </c>
      <c r="B185" t="s">
        <v>22</v>
      </c>
    </row>
    <row r="186" spans="1:2" ht="12.75">
      <c r="A186">
        <v>7740</v>
      </c>
      <c r="B186" t="s">
        <v>23</v>
      </c>
    </row>
    <row r="187" spans="1:2" ht="12.75">
      <c r="A187">
        <v>7741</v>
      </c>
      <c r="B187" t="s">
        <v>24</v>
      </c>
    </row>
    <row r="188" spans="1:2" ht="12.75">
      <c r="A188">
        <v>7742</v>
      </c>
      <c r="B188" t="s">
        <v>25</v>
      </c>
    </row>
    <row r="189" spans="1:2" ht="12.75">
      <c r="A189">
        <v>7743</v>
      </c>
      <c r="B189" t="s">
        <v>26</v>
      </c>
    </row>
    <row r="190" spans="1:2" ht="12.75">
      <c r="A190">
        <v>7744</v>
      </c>
      <c r="B190" t="s">
        <v>27</v>
      </c>
    </row>
    <row r="191" spans="1:2" ht="12.75">
      <c r="A191">
        <v>7745</v>
      </c>
      <c r="B191" t="s">
        <v>28</v>
      </c>
    </row>
    <row r="192" spans="1:2" ht="12.75">
      <c r="A192">
        <v>7746</v>
      </c>
      <c r="B192" t="s">
        <v>29</v>
      </c>
    </row>
    <row r="193" spans="1:2" ht="12.75">
      <c r="A193">
        <v>7747</v>
      </c>
      <c r="B193" t="s">
        <v>30</v>
      </c>
    </row>
    <row r="194" spans="1:2" ht="12.75">
      <c r="A194">
        <v>7748</v>
      </c>
      <c r="B194" t="s">
        <v>31</v>
      </c>
    </row>
    <row r="195" spans="1:2" ht="12.75">
      <c r="A195">
        <v>7751</v>
      </c>
      <c r="B195" t="s">
        <v>32</v>
      </c>
    </row>
    <row r="196" spans="1:2" ht="12.75">
      <c r="A196">
        <v>7752</v>
      </c>
      <c r="B196" t="s">
        <v>33</v>
      </c>
    </row>
    <row r="197" spans="1:2" ht="12.75">
      <c r="A197">
        <v>7755</v>
      </c>
      <c r="B197" t="s">
        <v>34</v>
      </c>
    </row>
    <row r="198" spans="1:2" ht="12.75">
      <c r="A198">
        <v>7758</v>
      </c>
      <c r="B198" t="s">
        <v>935</v>
      </c>
    </row>
    <row r="199" spans="1:2" ht="12.75">
      <c r="A199">
        <v>7759</v>
      </c>
      <c r="B199" t="s">
        <v>35</v>
      </c>
    </row>
    <row r="200" spans="1:2" ht="12.75">
      <c r="A200">
        <v>7761</v>
      </c>
      <c r="B200" t="s">
        <v>36</v>
      </c>
    </row>
    <row r="201" spans="1:2" ht="12.75">
      <c r="A201">
        <v>7762</v>
      </c>
      <c r="B201" t="s">
        <v>37</v>
      </c>
    </row>
    <row r="202" spans="1:2" ht="12.75">
      <c r="A202">
        <v>7768</v>
      </c>
      <c r="B202" t="s">
        <v>935</v>
      </c>
    </row>
    <row r="203" spans="1:2" ht="12.75">
      <c r="A203">
        <v>8801</v>
      </c>
      <c r="B203" t="s">
        <v>38</v>
      </c>
    </row>
    <row r="204" spans="1:2" ht="12.75">
      <c r="A204">
        <v>8802</v>
      </c>
      <c r="B204" t="s">
        <v>39</v>
      </c>
    </row>
    <row r="205" spans="1:2" ht="12.75">
      <c r="A205">
        <v>8803</v>
      </c>
      <c r="B205" t="s">
        <v>40</v>
      </c>
    </row>
    <row r="206" spans="1:2" ht="12.75">
      <c r="A206">
        <v>8804</v>
      </c>
      <c r="B206" t="s">
        <v>41</v>
      </c>
    </row>
    <row r="207" spans="1:2" ht="12.75">
      <c r="A207">
        <v>8805</v>
      </c>
      <c r="B207" t="s">
        <v>42</v>
      </c>
    </row>
    <row r="208" spans="1:2" ht="12.75">
      <c r="A208">
        <v>8807</v>
      </c>
      <c r="B208" t="s">
        <v>935</v>
      </c>
    </row>
    <row r="209" spans="1:2" ht="12.75">
      <c r="A209">
        <v>8808</v>
      </c>
      <c r="B209" t="s">
        <v>43</v>
      </c>
    </row>
    <row r="210" spans="1:2" ht="12.75">
      <c r="A210">
        <v>8809</v>
      </c>
      <c r="B210" t="s">
        <v>44</v>
      </c>
    </row>
    <row r="211" spans="1:2" ht="12.75">
      <c r="A211">
        <v>8811</v>
      </c>
      <c r="B211" t="s">
        <v>45</v>
      </c>
    </row>
    <row r="212" spans="1:2" ht="12.75">
      <c r="A212">
        <v>8813</v>
      </c>
      <c r="B212" t="s">
        <v>46</v>
      </c>
    </row>
    <row r="213" spans="1:2" ht="12.75">
      <c r="A213">
        <v>8814</v>
      </c>
      <c r="B213" t="s">
        <v>47</v>
      </c>
    </row>
    <row r="214" spans="1:2" ht="12.75">
      <c r="A214">
        <v>8815</v>
      </c>
      <c r="B214" t="s">
        <v>48</v>
      </c>
    </row>
    <row r="215" spans="1:2" ht="12.75">
      <c r="A215">
        <v>8816</v>
      </c>
      <c r="B215" t="s">
        <v>49</v>
      </c>
    </row>
    <row r="216" spans="1:2" ht="12.75">
      <c r="A216">
        <v>8817</v>
      </c>
      <c r="B216" t="s">
        <v>50</v>
      </c>
    </row>
    <row r="217" spans="1:2" ht="12.75">
      <c r="A217">
        <v>8821</v>
      </c>
      <c r="B217" t="s">
        <v>51</v>
      </c>
    </row>
    <row r="218" spans="1:2" ht="12.75">
      <c r="A218">
        <v>8824</v>
      </c>
      <c r="B218" t="s">
        <v>52</v>
      </c>
    </row>
    <row r="219" spans="1:2" ht="12.75">
      <c r="A219">
        <v>8825</v>
      </c>
      <c r="B219" t="s">
        <v>53</v>
      </c>
    </row>
    <row r="220" spans="1:2" ht="12.75">
      <c r="A220">
        <v>8826</v>
      </c>
      <c r="B220" t="s">
        <v>54</v>
      </c>
    </row>
    <row r="221" spans="1:2" ht="12.75">
      <c r="A221">
        <v>8827</v>
      </c>
      <c r="B221" t="s">
        <v>55</v>
      </c>
    </row>
    <row r="222" spans="1:2" ht="12.75">
      <c r="A222">
        <v>8828</v>
      </c>
      <c r="B222" t="s">
        <v>935</v>
      </c>
    </row>
    <row r="223" spans="1:2" ht="12.75">
      <c r="A223">
        <v>8829</v>
      </c>
      <c r="B223" t="s">
        <v>56</v>
      </c>
    </row>
    <row r="224" spans="1:2" ht="12.75">
      <c r="A224">
        <v>8831</v>
      </c>
      <c r="B224" t="s">
        <v>57</v>
      </c>
    </row>
    <row r="225" spans="1:2" ht="12.75">
      <c r="A225">
        <v>8832</v>
      </c>
      <c r="B225" t="s">
        <v>58</v>
      </c>
    </row>
    <row r="226" spans="1:2" ht="12.75">
      <c r="A226">
        <v>8833</v>
      </c>
      <c r="B226" t="s">
        <v>59</v>
      </c>
    </row>
    <row r="227" spans="1:2" ht="12.75">
      <c r="A227">
        <v>8834</v>
      </c>
      <c r="B227" t="s">
        <v>60</v>
      </c>
    </row>
    <row r="228" spans="1:2" ht="12.75">
      <c r="A228">
        <v>8835</v>
      </c>
      <c r="B228" t="s">
        <v>61</v>
      </c>
    </row>
    <row r="229" spans="1:2" ht="12.75">
      <c r="A229">
        <v>8836</v>
      </c>
      <c r="B229" t="s">
        <v>62</v>
      </c>
    </row>
    <row r="230" spans="1:2" ht="12.75">
      <c r="A230">
        <v>8837</v>
      </c>
      <c r="B230" t="s">
        <v>63</v>
      </c>
    </row>
    <row r="231" spans="1:2" ht="12.75">
      <c r="A231">
        <v>8838</v>
      </c>
      <c r="B231" t="s">
        <v>64</v>
      </c>
    </row>
    <row r="232" spans="1:2" ht="12.75">
      <c r="A232">
        <v>8839</v>
      </c>
      <c r="B232" t="s">
        <v>65</v>
      </c>
    </row>
    <row r="233" spans="1:2" ht="12.75">
      <c r="A233">
        <v>8845</v>
      </c>
      <c r="B233" t="s">
        <v>66</v>
      </c>
    </row>
    <row r="234" spans="1:2" ht="12.75">
      <c r="A234">
        <v>8848</v>
      </c>
      <c r="B234" t="s">
        <v>935</v>
      </c>
    </row>
    <row r="235" spans="1:2" ht="12.75">
      <c r="A235">
        <v>8849</v>
      </c>
      <c r="B235" t="s">
        <v>67</v>
      </c>
    </row>
    <row r="236" spans="1:2" ht="12.75">
      <c r="A236">
        <v>8851</v>
      </c>
      <c r="B236" t="s">
        <v>68</v>
      </c>
    </row>
    <row r="237" spans="1:2" ht="12.75">
      <c r="A237">
        <v>8852</v>
      </c>
      <c r="B237" t="s">
        <v>69</v>
      </c>
    </row>
    <row r="238" spans="1:2" ht="12.75">
      <c r="A238">
        <v>8853</v>
      </c>
      <c r="B238" t="s">
        <v>935</v>
      </c>
    </row>
    <row r="239" spans="1:2" ht="12.75">
      <c r="A239">
        <v>8855</v>
      </c>
      <c r="B239" t="s">
        <v>70</v>
      </c>
    </row>
    <row r="240" spans="1:2" ht="12.75">
      <c r="A240">
        <v>8858</v>
      </c>
      <c r="B240" t="s">
        <v>71</v>
      </c>
    </row>
    <row r="241" spans="1:2" ht="12.75">
      <c r="A241">
        <v>8859</v>
      </c>
      <c r="B241" t="s">
        <v>72</v>
      </c>
    </row>
    <row r="242" spans="1:2" ht="12.75">
      <c r="A242">
        <v>8861</v>
      </c>
      <c r="B242" t="s">
        <v>73</v>
      </c>
    </row>
    <row r="243" spans="1:2" ht="12.75">
      <c r="A243">
        <v>8862</v>
      </c>
      <c r="B243" t="s">
        <v>74</v>
      </c>
    </row>
    <row r="244" spans="1:2" ht="12.75">
      <c r="A244">
        <v>8863</v>
      </c>
      <c r="B244" t="s">
        <v>75</v>
      </c>
    </row>
    <row r="245" spans="1:2" ht="12.75">
      <c r="A245">
        <v>8864</v>
      </c>
      <c r="B245" t="s">
        <v>935</v>
      </c>
    </row>
    <row r="246" spans="1:2" ht="12.75">
      <c r="A246">
        <v>8865</v>
      </c>
      <c r="B246" t="s">
        <v>76</v>
      </c>
    </row>
    <row r="247" spans="1:2" ht="12.75">
      <c r="A247">
        <v>8866</v>
      </c>
      <c r="B247" t="s">
        <v>77</v>
      </c>
    </row>
    <row r="248" spans="1:2" ht="12.75">
      <c r="A248">
        <v>8867</v>
      </c>
      <c r="B248" t="s">
        <v>78</v>
      </c>
    </row>
    <row r="249" spans="1:2" ht="12.75">
      <c r="A249">
        <v>8868</v>
      </c>
      <c r="B249" t="s">
        <v>79</v>
      </c>
    </row>
    <row r="250" spans="1:2" ht="12.75">
      <c r="A250">
        <v>8869</v>
      </c>
      <c r="B250" t="s">
        <v>80</v>
      </c>
    </row>
    <row r="251" spans="1:2" ht="12.75">
      <c r="A251">
        <v>8871</v>
      </c>
      <c r="B251" t="s">
        <v>81</v>
      </c>
    </row>
    <row r="252" spans="1:2" ht="12.75">
      <c r="A252">
        <v>8872</v>
      </c>
      <c r="B252" t="s">
        <v>82</v>
      </c>
    </row>
    <row r="253" spans="1:2" ht="12.75">
      <c r="A253">
        <v>8873</v>
      </c>
      <c r="B253" t="s">
        <v>83</v>
      </c>
    </row>
    <row r="254" spans="1:2" ht="12.75">
      <c r="A254">
        <v>8875</v>
      </c>
      <c r="B254" t="s">
        <v>84</v>
      </c>
    </row>
    <row r="255" spans="1:2" ht="12.75">
      <c r="A255">
        <v>8876</v>
      </c>
      <c r="B255" t="s">
        <v>85</v>
      </c>
    </row>
    <row r="256" spans="1:2" ht="12.75">
      <c r="A256">
        <v>8877</v>
      </c>
      <c r="B256" t="s">
        <v>86</v>
      </c>
    </row>
    <row r="257" spans="1:2" ht="12.75">
      <c r="A257">
        <v>8878</v>
      </c>
      <c r="B257" t="s">
        <v>87</v>
      </c>
    </row>
    <row r="258" spans="1:2" ht="12.75">
      <c r="A258">
        <v>8885</v>
      </c>
      <c r="B258" t="s">
        <v>88</v>
      </c>
    </row>
    <row r="259" spans="1:2" ht="12.75">
      <c r="A259">
        <v>8888</v>
      </c>
      <c r="B259" t="s">
        <v>89</v>
      </c>
    </row>
    <row r="260" spans="1:2" ht="12.75">
      <c r="A260">
        <v>8897</v>
      </c>
      <c r="B260" t="s">
        <v>935</v>
      </c>
    </row>
    <row r="261" spans="1:2" ht="12.75">
      <c r="A261">
        <v>8898</v>
      </c>
      <c r="B261" t="s">
        <v>90</v>
      </c>
    </row>
    <row r="262" spans="1:2" ht="12.75">
      <c r="A262">
        <v>9910</v>
      </c>
      <c r="B262" t="s">
        <v>91</v>
      </c>
    </row>
    <row r="263" spans="1:2" ht="12.75">
      <c r="A263">
        <v>9997</v>
      </c>
      <c r="B263" t="s">
        <v>92</v>
      </c>
    </row>
    <row r="264" spans="1:2" ht="12.75">
      <c r="A264">
        <v>9998</v>
      </c>
      <c r="B26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2014-01-20T13:55:23Z</dcterms:modified>
  <cp:category/>
  <cp:version/>
  <cp:contentType/>
  <cp:contentStatus/>
</cp:coreProperties>
</file>