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940" windowHeight="8790" tabRatio="821"/>
  </bookViews>
  <sheets>
    <sheet name="Рекапитолация" sheetId="43" r:id="rId1"/>
    <sheet name="рехабилитация" sheetId="1" r:id="rId2"/>
    <sheet name="рекунструкция" sheetId="44" r:id="rId3"/>
  </sheets>
  <definedNames>
    <definedName name="_xlnm.Print_Area" localSheetId="2">рекунструкция!$A$1:$M$54</definedName>
  </definedNames>
  <calcPr calcId="145621"/>
</workbook>
</file>

<file path=xl/calcChain.xml><?xml version="1.0" encoding="utf-8"?>
<calcChain xmlns="http://schemas.openxmlformats.org/spreadsheetml/2006/main">
  <c r="F36" i="1" l="1"/>
  <c r="F52" i="44"/>
  <c r="F19" i="44" l="1"/>
  <c r="I19" i="44"/>
  <c r="K19" i="44"/>
  <c r="M19" i="44"/>
  <c r="M50" i="44"/>
  <c r="K50" i="44"/>
  <c r="I50" i="44"/>
  <c r="F50" i="44"/>
  <c r="M49" i="44"/>
  <c r="K49" i="44"/>
  <c r="I49" i="44"/>
  <c r="F49" i="44"/>
  <c r="M48" i="44"/>
  <c r="K48" i="44"/>
  <c r="I48" i="44"/>
  <c r="F48" i="44"/>
  <c r="M47" i="44"/>
  <c r="K47" i="44"/>
  <c r="I47" i="44"/>
  <c r="F47" i="44"/>
  <c r="M46" i="44"/>
  <c r="K46" i="44"/>
  <c r="I46" i="44"/>
  <c r="F46" i="44"/>
  <c r="M45" i="44"/>
  <c r="K45" i="44"/>
  <c r="I45" i="44"/>
  <c r="F45" i="44"/>
  <c r="M44" i="44"/>
  <c r="K44" i="44"/>
  <c r="I44" i="44"/>
  <c r="F44" i="44"/>
  <c r="M42" i="44"/>
  <c r="K42" i="44"/>
  <c r="I42" i="44"/>
  <c r="F42" i="44"/>
  <c r="M41" i="44"/>
  <c r="K41" i="44"/>
  <c r="I41" i="44"/>
  <c r="F41" i="44"/>
  <c r="M39" i="44"/>
  <c r="K39" i="44"/>
  <c r="I39" i="44"/>
  <c r="F39" i="44"/>
  <c r="M38" i="44"/>
  <c r="K38" i="44"/>
  <c r="I38" i="44"/>
  <c r="F38" i="44"/>
  <c r="M37" i="44"/>
  <c r="K37" i="44"/>
  <c r="I37" i="44"/>
  <c r="F37" i="44"/>
  <c r="M36" i="44"/>
  <c r="K36" i="44"/>
  <c r="I36" i="44"/>
  <c r="F36" i="44"/>
  <c r="M35" i="44"/>
  <c r="K35" i="44"/>
  <c r="I35" i="44"/>
  <c r="F35" i="44"/>
  <c r="M34" i="44"/>
  <c r="K34" i="44"/>
  <c r="I34" i="44"/>
  <c r="F34" i="44"/>
  <c r="M31" i="44"/>
  <c r="K31" i="44"/>
  <c r="I31" i="44"/>
  <c r="F31" i="44"/>
  <c r="M30" i="44"/>
  <c r="K30" i="44"/>
  <c r="I30" i="44"/>
  <c r="F30" i="44"/>
  <c r="M29" i="44"/>
  <c r="K29" i="44"/>
  <c r="I29" i="44"/>
  <c r="F29" i="44"/>
  <c r="M28" i="44"/>
  <c r="K28" i="44"/>
  <c r="I28" i="44"/>
  <c r="F28" i="44"/>
  <c r="M26" i="44"/>
  <c r="K26" i="44"/>
  <c r="I26" i="44"/>
  <c r="F26" i="44"/>
  <c r="M25" i="44"/>
  <c r="K25" i="44"/>
  <c r="I25" i="44"/>
  <c r="F25" i="44"/>
  <c r="M24" i="44"/>
  <c r="K24" i="44"/>
  <c r="I24" i="44"/>
  <c r="F24" i="44"/>
  <c r="M23" i="44"/>
  <c r="K23" i="44"/>
  <c r="I23" i="44"/>
  <c r="F23" i="44"/>
  <c r="M22" i="44"/>
  <c r="K22" i="44"/>
  <c r="I22" i="44"/>
  <c r="F22" i="44"/>
  <c r="M21" i="44"/>
  <c r="K21" i="44"/>
  <c r="I21" i="44"/>
  <c r="F21" i="44"/>
  <c r="M17" i="44"/>
  <c r="K17" i="44"/>
  <c r="I17" i="44"/>
  <c r="F17" i="44"/>
  <c r="M16" i="44"/>
  <c r="K16" i="44"/>
  <c r="I16" i="44"/>
  <c r="F16" i="44"/>
  <c r="M14" i="44"/>
  <c r="K14" i="44"/>
  <c r="I14" i="44"/>
  <c r="F14" i="44"/>
  <c r="M13" i="44"/>
  <c r="J13" i="44"/>
  <c r="K13" i="44" s="1"/>
  <c r="H13" i="44"/>
  <c r="I13" i="44" s="1"/>
  <c r="D13" i="44"/>
  <c r="F13" i="44" s="1"/>
  <c r="M12" i="44"/>
  <c r="K12" i="44"/>
  <c r="I12" i="44"/>
  <c r="F12" i="44"/>
  <c r="F51" i="44" s="1"/>
  <c r="K51" i="44" l="1"/>
  <c r="I51" i="44"/>
  <c r="M51" i="44"/>
  <c r="F53" i="44"/>
  <c r="F54" i="44" s="1"/>
  <c r="O25" i="1" l="1"/>
  <c r="M25" i="1"/>
  <c r="K25" i="1"/>
  <c r="D25" i="1"/>
  <c r="D24" i="1"/>
  <c r="O24" i="1"/>
  <c r="M24" i="1"/>
  <c r="K24" i="1"/>
  <c r="J11" i="1" l="1"/>
  <c r="P11" i="1"/>
  <c r="N11" i="1"/>
  <c r="L12" i="1"/>
  <c r="L13" i="1"/>
  <c r="L14" i="1"/>
  <c r="L15" i="1"/>
  <c r="L16" i="1"/>
  <c r="L17" i="1"/>
  <c r="L18" i="1"/>
  <c r="L19" i="1"/>
  <c r="L20" i="1"/>
  <c r="L21" i="1"/>
  <c r="L22" i="1"/>
  <c r="L26" i="1"/>
  <c r="L27" i="1"/>
  <c r="L28" i="1"/>
  <c r="L29" i="1"/>
  <c r="L30" i="1"/>
  <c r="L31" i="1"/>
  <c r="L32" i="1"/>
  <c r="L33" i="1"/>
  <c r="L34" i="1"/>
  <c r="L11" i="1"/>
  <c r="P12" i="1"/>
  <c r="P13" i="1"/>
  <c r="P14" i="1"/>
  <c r="P15" i="1"/>
  <c r="P16" i="1"/>
  <c r="P17" i="1"/>
  <c r="P18" i="1"/>
  <c r="P20" i="1"/>
  <c r="P21" i="1"/>
  <c r="P22" i="1"/>
  <c r="P26" i="1"/>
  <c r="P27" i="1"/>
  <c r="P28" i="1"/>
  <c r="P29" i="1"/>
  <c r="P30" i="1"/>
  <c r="P31" i="1"/>
  <c r="P32" i="1"/>
  <c r="P33" i="1"/>
  <c r="P34" i="1"/>
  <c r="N12" i="1"/>
  <c r="N13" i="1"/>
  <c r="N14" i="1"/>
  <c r="N15" i="1"/>
  <c r="N16" i="1"/>
  <c r="N17" i="1"/>
  <c r="N18" i="1"/>
  <c r="N20" i="1"/>
  <c r="N21" i="1"/>
  <c r="N22" i="1"/>
  <c r="N26" i="1"/>
  <c r="N27" i="1"/>
  <c r="N28" i="1"/>
  <c r="N29" i="1"/>
  <c r="N30" i="1"/>
  <c r="N31" i="1"/>
  <c r="N32" i="1"/>
  <c r="N33" i="1"/>
  <c r="N34" i="1"/>
  <c r="J12" i="1"/>
  <c r="J13" i="1"/>
  <c r="J14" i="1"/>
  <c r="J15" i="1"/>
  <c r="J16" i="1"/>
  <c r="J17" i="1"/>
  <c r="J18" i="1"/>
  <c r="J20" i="1"/>
  <c r="J21" i="1"/>
  <c r="J22" i="1"/>
  <c r="J26" i="1"/>
  <c r="J27" i="1"/>
  <c r="J28" i="1"/>
  <c r="J29" i="1"/>
  <c r="J30" i="1"/>
  <c r="J31" i="1"/>
  <c r="J32" i="1"/>
  <c r="J33" i="1"/>
  <c r="J34" i="1"/>
  <c r="F29" i="1" l="1"/>
  <c r="F30" i="1"/>
  <c r="F31" i="1"/>
  <c r="F32" i="1"/>
  <c r="F34" i="1" l="1"/>
  <c r="F33" i="1" l="1"/>
  <c r="F27" i="1" l="1"/>
  <c r="F17" i="1" l="1"/>
  <c r="F25" i="1"/>
  <c r="L25" i="1"/>
  <c r="N25" i="1"/>
  <c r="J25" i="1"/>
  <c r="P25" i="1"/>
  <c r="F28" i="1"/>
  <c r="F26" i="1"/>
  <c r="F16" i="1"/>
  <c r="F13" i="1"/>
  <c r="F12" i="1"/>
  <c r="F15" i="1"/>
  <c r="F21" i="1" l="1"/>
  <c r="F22" i="1"/>
  <c r="F14" i="1"/>
  <c r="F19" i="1" l="1"/>
  <c r="N19" i="1"/>
  <c r="P19" i="1"/>
  <c r="J19" i="1"/>
  <c r="F20" i="1" l="1"/>
  <c r="F11" i="1" l="1"/>
  <c r="F18" i="1"/>
  <c r="F24" i="1" l="1"/>
  <c r="F35" i="1" s="1"/>
  <c r="P24" i="1"/>
  <c r="P35" i="1" s="1"/>
  <c r="J24" i="1"/>
  <c r="J35" i="1" s="1"/>
  <c r="L24" i="1"/>
  <c r="L35" i="1" s="1"/>
  <c r="N24" i="1"/>
  <c r="N35" i="1" s="1"/>
  <c r="F37" i="1" l="1"/>
  <c r="F38" i="1" s="1"/>
</calcChain>
</file>

<file path=xl/sharedStrings.xml><?xml version="1.0" encoding="utf-8"?>
<sst xmlns="http://schemas.openxmlformats.org/spreadsheetml/2006/main" count="190" uniqueCount="119">
  <si>
    <t>Стойност</t>
  </si>
  <si>
    <t>бр.</t>
  </si>
  <si>
    <t>ОБОБЩЕНА КОЛИЧЕСТВЕНО-СТОЙНОСТНА СМЕТКА</t>
  </si>
  <si>
    <t>ЕДИН. ЦЕНА</t>
  </si>
  <si>
    <t>СУМА</t>
  </si>
  <si>
    <t>бр</t>
  </si>
  <si>
    <t>кг</t>
  </si>
  <si>
    <r>
      <rPr>
        <i/>
        <sz val="12"/>
        <rFont val="Times New Roman"/>
        <family val="1"/>
        <charset val="204"/>
      </rPr>
      <t>№</t>
    </r>
  </si>
  <si>
    <r>
      <rPr>
        <i/>
        <sz val="12"/>
        <rFont val="Times New Roman"/>
        <family val="1"/>
        <charset val="204"/>
      </rPr>
      <t>Вид СМР</t>
    </r>
  </si>
  <si>
    <r>
      <rPr>
        <i/>
        <sz val="12"/>
        <rFont val="Times New Roman"/>
        <family val="1"/>
        <charset val="204"/>
      </rPr>
      <t>Мярка</t>
    </r>
  </si>
  <si>
    <t>К-во</t>
  </si>
  <si>
    <r>
      <rPr>
        <sz val="12"/>
        <rFont val="Times New Roman"/>
        <family val="1"/>
        <charset val="204"/>
      </rPr>
      <t>Разваляне на тротоарна настилка, включително всички свързани с това разходи.</t>
    </r>
  </si>
  <si>
    <r>
      <rPr>
        <sz val="12"/>
        <rFont val="Times New Roman"/>
        <family val="1"/>
        <charset val="204"/>
      </rPr>
      <t>кв.м</t>
    </r>
  </si>
  <si>
    <t>Разваляне на стари бетонови бордюри 15/25 на бетонова основа с предварително изрязване на 10-15см на асфалтобетоновата настилка, включително всички свързани с това разходи.</t>
  </si>
  <si>
    <r>
      <rPr>
        <sz val="12"/>
        <rFont val="Times New Roman"/>
        <family val="1"/>
        <charset val="204"/>
      </rPr>
      <t>м</t>
    </r>
  </si>
  <si>
    <r>
      <rPr>
        <sz val="12"/>
        <rFont val="Times New Roman"/>
        <family val="1"/>
        <charset val="204"/>
      </rPr>
      <t>Изкоп земни почви за направа на тротоар, включително подравняване, профилиране и валиране, включително всички свързани с това разходи.</t>
    </r>
  </si>
  <si>
    <r>
      <rPr>
        <sz val="12"/>
        <rFont val="Times New Roman"/>
        <family val="1"/>
        <charset val="204"/>
      </rPr>
      <t>куб.м</t>
    </r>
  </si>
  <si>
    <r>
      <t>Доставка и полагане на</t>
    </r>
    <r>
      <rPr>
        <b/>
        <i/>
        <sz val="12"/>
        <rFont val="Times New Roman"/>
        <family val="1"/>
        <charset val="204"/>
      </rPr>
      <t xml:space="preserve"> </t>
    </r>
    <r>
      <rPr>
        <b/>
        <i/>
        <sz val="12"/>
        <color theme="5" tint="-0.249977111117893"/>
        <rFont val="Times New Roman"/>
        <family val="1"/>
        <charset val="204"/>
      </rPr>
      <t>бетонови бордюри 15/25 на бетонова основа</t>
    </r>
    <r>
      <rPr>
        <sz val="12"/>
        <rFont val="Times New Roman"/>
        <family val="1"/>
        <charset val="204"/>
      </rPr>
      <t>, включително всички свързани с това разходи.</t>
    </r>
  </si>
  <si>
    <r>
      <t>Доставка и полагане на</t>
    </r>
    <r>
      <rPr>
        <sz val="12"/>
        <color theme="5" tint="-0.249977111117893"/>
        <rFont val="Times New Roman"/>
        <family val="1"/>
        <charset val="204"/>
      </rPr>
      <t xml:space="preserve"> </t>
    </r>
    <r>
      <rPr>
        <b/>
        <i/>
        <sz val="12"/>
        <color theme="5" tint="-0.249977111117893"/>
        <rFont val="Times New Roman"/>
        <family val="1"/>
        <charset val="204"/>
      </rPr>
      <t>трошен камък</t>
    </r>
    <r>
      <rPr>
        <b/>
        <i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за основа, включително всички свързани с това разходи.</t>
    </r>
  </si>
  <si>
    <r>
      <t>Доставка и полагане на</t>
    </r>
    <r>
      <rPr>
        <sz val="12"/>
        <color theme="5" tint="-0.249977111117893"/>
        <rFont val="Times New Roman"/>
        <family val="1"/>
        <charset val="204"/>
      </rPr>
      <t xml:space="preserve"> </t>
    </r>
    <r>
      <rPr>
        <b/>
        <i/>
        <sz val="12"/>
        <color theme="5" tint="-0.249977111117893"/>
        <rFont val="Times New Roman"/>
        <family val="1"/>
        <charset val="204"/>
      </rPr>
      <t>градински бордюри 8/16</t>
    </r>
    <r>
      <rPr>
        <sz val="12"/>
        <rFont val="Times New Roman"/>
        <family val="1"/>
        <charset val="204"/>
      </rPr>
      <t xml:space="preserve"> на бетонова основа, включително всички свързани с това разходи.</t>
    </r>
  </si>
  <si>
    <r>
      <rPr>
        <sz val="12"/>
        <rFont val="Times New Roman"/>
        <family val="1"/>
        <charset val="204"/>
      </rPr>
      <t>Технологично фрезоване с дебелина до 4см, включително всички свързани с това разходи.</t>
    </r>
  </si>
  <si>
    <r>
      <t xml:space="preserve">Доставка и полагане на битум за </t>
    </r>
    <r>
      <rPr>
        <b/>
        <i/>
        <sz val="12"/>
        <color theme="5" tint="-0.249977111117893"/>
        <rFont val="Times New Roman"/>
        <family val="1"/>
        <charset val="204"/>
      </rPr>
      <t>битумен разлив</t>
    </r>
    <r>
      <rPr>
        <sz val="12"/>
        <color theme="5" tint="-0.249977111117893"/>
        <rFont val="Times New Roman"/>
        <family val="1"/>
        <charset val="204"/>
      </rPr>
      <t>,</t>
    </r>
    <r>
      <rPr>
        <sz val="12"/>
        <rFont val="Times New Roman"/>
        <family val="1"/>
        <charset val="204"/>
      </rPr>
      <t xml:space="preserve"> включително всички свързани с това разходи.</t>
    </r>
  </si>
  <si>
    <r>
      <t>Доставка и полагане на</t>
    </r>
    <r>
      <rPr>
        <sz val="12"/>
        <color theme="5" tint="-0.249977111117893"/>
        <rFont val="Times New Roman"/>
        <family val="1"/>
        <charset val="204"/>
      </rPr>
      <t xml:space="preserve"> </t>
    </r>
    <r>
      <rPr>
        <b/>
        <i/>
        <sz val="12"/>
        <color theme="5" tint="-0.249977111117893"/>
        <rFont val="Times New Roman"/>
        <family val="1"/>
        <charset val="204"/>
      </rPr>
      <t>плътен асфалтобетон с дебелина 4 см</t>
    </r>
    <r>
      <rPr>
        <sz val="12"/>
        <rFont val="Times New Roman"/>
        <family val="1"/>
        <charset val="204"/>
      </rPr>
      <t>., включително всички свързани с това разходи.</t>
    </r>
  </si>
  <si>
    <t xml:space="preserve">кв.м </t>
  </si>
  <si>
    <r>
      <t xml:space="preserve">Доставка и полагане на </t>
    </r>
    <r>
      <rPr>
        <b/>
        <i/>
        <sz val="12"/>
        <color theme="5" tint="-0.249977111117893"/>
        <rFont val="Times New Roman"/>
        <family val="1"/>
        <charset val="204"/>
      </rPr>
      <t xml:space="preserve">неплътен асфалтобетон с дебелина 4 </t>
    </r>
    <r>
      <rPr>
        <b/>
        <i/>
        <sz val="12"/>
        <rFont val="Times New Roman"/>
        <family val="1"/>
        <charset val="204"/>
      </rPr>
      <t>см</t>
    </r>
    <r>
      <rPr>
        <sz val="12"/>
        <rFont val="Times New Roman"/>
        <family val="1"/>
        <charset val="204"/>
      </rPr>
      <t>., включително всички свързани с това разходи.</t>
    </r>
  </si>
  <si>
    <r>
      <rPr>
        <sz val="12"/>
        <rFont val="Times New Roman"/>
        <family val="1"/>
        <charset val="204"/>
      </rPr>
      <t>т.</t>
    </r>
  </si>
  <si>
    <r>
      <t xml:space="preserve">Доставка и полагане на </t>
    </r>
    <r>
      <rPr>
        <b/>
        <i/>
        <sz val="12"/>
        <color theme="5" tint="-0.249977111117893"/>
        <rFont val="Times New Roman"/>
        <family val="1"/>
        <charset val="204"/>
      </rPr>
      <t>неплътна асфалтобетонова смес за изравнителен слой</t>
    </r>
    <r>
      <rPr>
        <sz val="12"/>
        <rFont val="Times New Roman"/>
        <family val="1"/>
        <charset val="204"/>
      </rPr>
      <t>, включително всички свързани с това разходи.</t>
    </r>
  </si>
  <si>
    <r>
      <t>Изкърпване на дупки с</t>
    </r>
    <r>
      <rPr>
        <b/>
        <i/>
        <sz val="12"/>
        <color theme="5" tint="-0.249977111117893"/>
        <rFont val="Times New Roman"/>
        <family val="1"/>
        <charset val="204"/>
      </rPr>
      <t xml:space="preserve"> неплътна асфалтобетонова смес</t>
    </r>
    <r>
      <rPr>
        <sz val="12"/>
        <rFont val="Times New Roman"/>
        <family val="1"/>
        <charset val="204"/>
      </rPr>
      <t xml:space="preserve">, включително всички свързани с това разходи: -     -    </t>
    </r>
  </si>
  <si>
    <t>с дебелина 4см</t>
  </si>
  <si>
    <t>с дебелина 8см</t>
  </si>
  <si>
    <r>
      <rPr>
        <sz val="12"/>
        <rFont val="Times New Roman"/>
        <family val="1"/>
        <charset val="204"/>
      </rPr>
      <t>Пригаждане нивото на канализационните шахти към новата нивелета на асфалтобетоновата настилка, включително всички свързани с това разходи.</t>
    </r>
  </si>
  <si>
    <r>
      <rPr>
        <sz val="12"/>
        <rFont val="Times New Roman"/>
        <family val="1"/>
        <charset val="204"/>
      </rPr>
      <t>бр.</t>
    </r>
  </si>
  <si>
    <t>Пригаждане нивото на уличните оттоци към новата нивелета на асфалтобетоновата настилка, включително всички свързани с това разходи.</t>
  </si>
  <si>
    <r>
      <rPr>
        <sz val="12"/>
        <color theme="9" tint="-0.249977111117893"/>
        <rFont val="Times New Roman"/>
        <family val="1"/>
        <charset val="204"/>
      </rPr>
      <t>Изграждане на нови водоприемни оттоци, включително всички свързани с това разходи.</t>
    </r>
  </si>
  <si>
    <r>
      <rPr>
        <sz val="12"/>
        <color theme="9" tint="-0.249977111117893"/>
        <rFont val="Times New Roman"/>
        <family val="1"/>
        <charset val="204"/>
      </rPr>
      <t>Доставка и полагане на хоризонтална маркировка от боя с перли, включително всички свързани с това разходи.</t>
    </r>
  </si>
  <si>
    <r>
      <t>Доставка и монтаж на</t>
    </r>
    <r>
      <rPr>
        <sz val="12"/>
        <color theme="5" tint="-0.249977111117893"/>
        <rFont val="Times New Roman"/>
        <family val="1"/>
        <charset val="204"/>
      </rPr>
      <t xml:space="preserve"> </t>
    </r>
    <r>
      <rPr>
        <b/>
        <i/>
        <sz val="12"/>
        <color theme="5" tint="-0.249977111117893"/>
        <rFont val="Times New Roman"/>
        <family val="1"/>
        <charset val="204"/>
      </rPr>
      <t>стандартни рефлектиращи пътни знаци</t>
    </r>
    <r>
      <rPr>
        <sz val="12"/>
        <color theme="5" tint="-0.249977111117893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табели, включително всички свързани с това разходи.</t>
    </r>
  </si>
  <si>
    <t>ВОД - комлект</t>
  </si>
  <si>
    <r>
      <rPr>
        <sz val="12"/>
        <rFont val="Times New Roman"/>
        <family val="1"/>
        <charset val="204"/>
      </rPr>
      <t>Подравняване, профилиране и валиране на стара трошенокаменна настилка, включително всички свързани с това разходи.</t>
    </r>
  </si>
  <si>
    <r>
      <rPr>
        <b/>
        <u/>
        <sz val="14"/>
        <rFont val="Times New Roman"/>
        <family val="1"/>
        <charset val="204"/>
      </rPr>
      <t>СТРОЕЖ:</t>
    </r>
    <r>
      <rPr>
        <b/>
        <sz val="14"/>
        <rFont val="Times New Roman"/>
        <family val="1"/>
        <charset val="204"/>
      </rPr>
      <t xml:space="preserve"> : </t>
    </r>
    <r>
      <rPr>
        <b/>
        <i/>
        <sz val="14"/>
        <rFont val="Times New Roman"/>
        <family val="1"/>
        <charset val="204"/>
      </rPr>
      <t>„Рехабилитация на ул. „Георги Бенковски” от о.т. 730 до о.т. 684”</t>
    </r>
  </si>
  <si>
    <t>Почистване стара трошенокаменна настилка от замърсители чрез разкъртване и отстраняване, включително всички свързани с това разходи.</t>
  </si>
  <si>
    <t>Разораване на стара трошенокаменна настилка с дълбочина от 8 до 10 см, включително всички свързани с това разходи.</t>
  </si>
  <si>
    <t>Бенковски</t>
  </si>
  <si>
    <t>Неофит Рилски</t>
  </si>
  <si>
    <t>Стефан
 Караджа</t>
  </si>
  <si>
    <t>Патриарх
Евтимий</t>
  </si>
  <si>
    <t>Симеоновград</t>
  </si>
  <si>
    <t xml:space="preserve">№ </t>
  </si>
  <si>
    <t>Найменование</t>
  </si>
  <si>
    <t>I</t>
  </si>
  <si>
    <t>Рехабилитация и Ремонт на Улици в гр.Симеоновград</t>
  </si>
  <si>
    <t>Георги Бенковски</t>
  </si>
  <si>
    <t>част</t>
  </si>
  <si>
    <t>Янко Сакъзов</t>
  </si>
  <si>
    <t>Асфалт</t>
  </si>
  <si>
    <t>Стефан Караджа</t>
  </si>
  <si>
    <t>асфалт</t>
  </si>
  <si>
    <t xml:space="preserve">Патриарх Евтимий </t>
  </si>
  <si>
    <t>II</t>
  </si>
  <si>
    <t>цяло 1+ 2</t>
  </si>
  <si>
    <t>част 1</t>
  </si>
  <si>
    <t>ОБЩО без ДДС</t>
  </si>
  <si>
    <t>Общо с ДДС</t>
  </si>
  <si>
    <t>Рехабилитациа на ул.Георги Бенковски; ул.Неофит Рилски,ул.Стефан Караджа, ул.Патриарх Евтимийй</t>
  </si>
  <si>
    <t>Доставка и полагане на тротоарни плочки 40/40/6 за направа на тротоар  включително всички свързани с това разходи.</t>
  </si>
  <si>
    <t>Реконструкция на ул.Янко Сакъзов и част от Аспарух</t>
  </si>
  <si>
    <t>Янко Сакъзов
1</t>
  </si>
  <si>
    <t>Янко Сакъзов
2</t>
  </si>
  <si>
    <t>Аспарух</t>
  </si>
  <si>
    <t>ПОДГОТВИТЕЛНИ РАБОТИ</t>
  </si>
  <si>
    <t>Нивелетно фрезоване на асфалтова настилка и всинки свързани с това разходи</t>
  </si>
  <si>
    <t>кв.м.</t>
  </si>
  <si>
    <t>Изкърпване на съществуваща асфалтова настилка в това число изрязване, почистване, напръскване с битумна емулсия, доставка, полагане и уплътняване на неплътна асфалтобетонна смес</t>
  </si>
  <si>
    <r>
      <t>Запълване на единични пукнатини с широчина по-голяма от 3 мм с подходящ</t>
    </r>
    <r>
      <rPr>
        <sz val="11"/>
        <color theme="5" tint="-0.249977111117893"/>
        <rFont val="Times New Roman"/>
        <family val="1"/>
        <charset val="204"/>
      </rPr>
      <t xml:space="preserve"> </t>
    </r>
    <r>
      <rPr>
        <b/>
        <i/>
        <sz val="11"/>
        <color theme="5" tint="-0.249977111117893"/>
        <rFont val="Times New Roman"/>
        <family val="1"/>
        <charset val="204"/>
      </rPr>
      <t>материал на битумна основа - глобално</t>
    </r>
  </si>
  <si>
    <t>м</t>
  </si>
  <si>
    <t>ЗЕМНИ РАБОТИ</t>
  </si>
  <si>
    <t>Разваляне на съществуващата асфалтобетонова настилка, включително изкопаване, натоварване, транспортиране на 5км. разстояние, разтоварване на депо и оформянето му</t>
  </si>
  <si>
    <t>куб.м.</t>
  </si>
  <si>
    <t>5</t>
  </si>
  <si>
    <t>Разваляне на съществуваща трошенокаменна настилка, включително изкопаване, натоварване, транспортиране на 5км. разстояние, разтоварване на депо и оформянето му</t>
  </si>
  <si>
    <t>ПЪТНИ РАБОТИ</t>
  </si>
  <si>
    <r>
      <t>Направа основа на пътна настилка от</t>
    </r>
    <r>
      <rPr>
        <sz val="11"/>
        <color theme="5" tint="-0.249977111117893"/>
        <rFont val="Times New Roman"/>
        <family val="1"/>
        <charset val="204"/>
      </rPr>
      <t xml:space="preserve"> </t>
    </r>
    <r>
      <rPr>
        <b/>
        <i/>
        <sz val="11"/>
        <color theme="5" tint="-0.249977111117893"/>
        <rFont val="Times New Roman"/>
        <family val="1"/>
        <charset val="204"/>
      </rPr>
      <t>нефракциониран скален материал 0-63мм</t>
    </r>
  </si>
  <si>
    <t>АСФАЛТОВИ РАБОТИ</t>
  </si>
  <si>
    <r>
      <t>Направа подосновен пласт от</t>
    </r>
    <r>
      <rPr>
        <b/>
        <i/>
        <sz val="11"/>
        <color theme="5" tint="-0.249977111117893"/>
        <rFont val="Times New Roman"/>
        <family val="1"/>
        <charset val="204"/>
      </rPr>
      <t xml:space="preserve"> битумизиран трошен камък</t>
    </r>
  </si>
  <si>
    <r>
      <t>Доставка полагане и уплътняване на</t>
    </r>
    <r>
      <rPr>
        <sz val="11"/>
        <color theme="5" tint="-0.249977111117893"/>
        <rFont val="Times New Roman"/>
        <family val="1"/>
        <charset val="204"/>
      </rPr>
      <t xml:space="preserve"> </t>
    </r>
    <r>
      <rPr>
        <b/>
        <i/>
        <sz val="11"/>
        <color theme="5" tint="-0.249977111117893"/>
        <rFont val="Times New Roman"/>
        <family val="1"/>
        <charset val="204"/>
      </rPr>
      <t>асфалтова смес за осоновен пласт Ао</t>
    </r>
    <r>
      <rPr>
        <sz val="11"/>
        <rFont val="Times New Roman"/>
        <family val="1"/>
        <charset val="204"/>
      </rPr>
      <t xml:space="preserve"> при ремонт на настилката</t>
    </r>
  </si>
  <si>
    <t>тон</t>
  </si>
  <si>
    <r>
      <t xml:space="preserve">Доставка полагане и уплътняване на </t>
    </r>
    <r>
      <rPr>
        <b/>
        <i/>
        <sz val="11"/>
        <color theme="5" tint="-0.249977111117893"/>
        <rFont val="Times New Roman"/>
        <family val="1"/>
        <charset val="204"/>
      </rPr>
      <t xml:space="preserve">неплътен асфалтобетон </t>
    </r>
    <r>
      <rPr>
        <sz val="11"/>
        <rFont val="Times New Roman"/>
        <family val="1"/>
        <charset val="204"/>
      </rPr>
      <t>за профилиране на съществуващата настилка d=0,04м</t>
    </r>
  </si>
  <si>
    <r>
      <t>Доставка полагане и уплътняване на</t>
    </r>
    <r>
      <rPr>
        <b/>
        <i/>
        <sz val="11"/>
        <color theme="5" tint="-0.249977111117893"/>
        <rFont val="Times New Roman"/>
        <family val="1"/>
        <charset val="204"/>
      </rPr>
      <t xml:space="preserve"> плътен асфалтобетон тип "А"</t>
    </r>
  </si>
  <si>
    <r>
      <t>Първи</t>
    </r>
    <r>
      <rPr>
        <sz val="11"/>
        <color theme="5" tint="-0.249977111117893"/>
        <rFont val="Times New Roman"/>
        <family val="1"/>
        <charset val="204"/>
      </rPr>
      <t xml:space="preserve"> </t>
    </r>
    <r>
      <rPr>
        <b/>
        <i/>
        <sz val="11"/>
        <color theme="5" tint="-0.249977111117893"/>
        <rFont val="Times New Roman"/>
        <family val="1"/>
        <charset val="204"/>
      </rPr>
      <t>битумен разлив</t>
    </r>
  </si>
  <si>
    <r>
      <t>Втори</t>
    </r>
    <r>
      <rPr>
        <sz val="11"/>
        <color theme="5" tint="-0.249977111117893"/>
        <rFont val="Times New Roman"/>
        <family val="1"/>
        <charset val="204"/>
      </rPr>
      <t xml:space="preserve"> </t>
    </r>
    <r>
      <rPr>
        <b/>
        <i/>
        <sz val="11"/>
        <color theme="5" tint="-0.249977111117893"/>
        <rFont val="Times New Roman"/>
        <family val="1"/>
        <charset val="204"/>
      </rPr>
      <t>битумен разлив</t>
    </r>
  </si>
  <si>
    <t>ПЪТНА МАРКИРОВКА И СИГНАЛИЗАЦИЯ</t>
  </si>
  <si>
    <t>ВОД комплект</t>
  </si>
  <si>
    <r>
      <t>Доставка и монтаж на стандартни</t>
    </r>
    <r>
      <rPr>
        <sz val="11"/>
        <color theme="5" tint="-0.249977111117893"/>
        <rFont val="Times New Roman"/>
        <family val="1"/>
        <charset val="204"/>
      </rPr>
      <t xml:space="preserve"> </t>
    </r>
    <r>
      <rPr>
        <b/>
        <i/>
        <sz val="11"/>
        <color theme="5" tint="-0.249977111117893"/>
        <rFont val="Times New Roman"/>
        <family val="1"/>
        <charset val="204"/>
      </rPr>
      <t xml:space="preserve">рефлектиращи пътни </t>
    </r>
    <r>
      <rPr>
        <b/>
        <i/>
        <sz val="11"/>
        <rFont val="Times New Roman"/>
        <family val="1"/>
        <charset val="204"/>
      </rPr>
      <t>знаци</t>
    </r>
    <r>
      <rPr>
        <sz val="11"/>
        <rFont val="Times New Roman"/>
        <family val="1"/>
        <charset val="204"/>
      </rPr>
      <t>, съгласно БДС 1517-2006г., включително всички свързани с това разходи</t>
    </r>
  </si>
  <si>
    <r>
      <t xml:space="preserve">Доставка и монтаж на </t>
    </r>
    <r>
      <rPr>
        <b/>
        <i/>
        <sz val="11"/>
        <color theme="5" tint="-0.249977111117893"/>
        <rFont val="Times New Roman"/>
        <family val="1"/>
        <charset val="204"/>
      </rPr>
      <t>стойки за пътни знаци</t>
    </r>
  </si>
  <si>
    <r>
      <t>Доставка и полагане на</t>
    </r>
    <r>
      <rPr>
        <sz val="11"/>
        <color theme="5" tint="-0.249977111117893"/>
        <rFont val="Times New Roman"/>
        <family val="1"/>
        <charset val="204"/>
      </rPr>
      <t xml:space="preserve"> </t>
    </r>
    <r>
      <rPr>
        <b/>
        <i/>
        <sz val="11"/>
        <color theme="5" tint="-0.249977111117893"/>
        <rFont val="Times New Roman"/>
        <family val="1"/>
        <charset val="204"/>
      </rPr>
      <t>хоризонтална маркировка</t>
    </r>
  </si>
  <si>
    <t>ТРОТОАРНА НАСТИЛКА</t>
  </si>
  <si>
    <t>Разчистване на храсти и ниска растителност</t>
  </si>
  <si>
    <t>Демонтаж на съществуващи бетонови бордюри към тротоар и всички свързани с това разходи</t>
  </si>
  <si>
    <t>Разбиване на бетон</t>
  </si>
  <si>
    <t>Разваляне на съществуваща тротоарна настилка</t>
  </si>
  <si>
    <t>Натоварване на строителни отпадъци</t>
  </si>
  <si>
    <t>Превоз на строителни отпадъци до депо на 5км</t>
  </si>
  <si>
    <t>Изкоп с ограничена ширина в земни почви ръчно за тротоари и бетонови бордюри включително натоварване и транспортиране на 5 км разстояние, разтоварване на депо и оформянето му</t>
  </si>
  <si>
    <t>Изкоп с ограничена ширина в земни почви механизирано за тротоари и бетонови бордюри включително натоварване и транспортиране на 5 км разстояние, разтоварване на депо и оформянето му</t>
  </si>
  <si>
    <r>
      <t>Доставка и полагане на</t>
    </r>
    <r>
      <rPr>
        <sz val="11"/>
        <color theme="5" tint="-0.249977111117893"/>
        <rFont val="Times New Roman"/>
        <family val="1"/>
        <charset val="204"/>
      </rPr>
      <t xml:space="preserve"> </t>
    </r>
    <r>
      <rPr>
        <b/>
        <i/>
        <sz val="11"/>
        <color theme="5" tint="-0.249977111117893"/>
        <rFont val="Times New Roman"/>
        <family val="1"/>
        <charset val="204"/>
      </rPr>
      <t>бетонови бордюри 15/25/50см</t>
    </r>
  </si>
  <si>
    <r>
      <t xml:space="preserve">Доставка и полагане на </t>
    </r>
    <r>
      <rPr>
        <b/>
        <i/>
        <sz val="11"/>
        <color theme="5" tint="-0.249977111117893"/>
        <rFont val="Times New Roman"/>
        <family val="1"/>
        <charset val="204"/>
      </rPr>
      <t>градински бордюри 8/16/50см</t>
    </r>
  </si>
  <si>
    <r>
      <t xml:space="preserve">Направа основа от </t>
    </r>
    <r>
      <rPr>
        <b/>
        <i/>
        <sz val="11"/>
        <color theme="5" tint="-0.249977111117893"/>
        <rFont val="Times New Roman"/>
        <family val="1"/>
        <charset val="204"/>
      </rPr>
      <t xml:space="preserve">нефракциониран скален материал 0-40 </t>
    </r>
    <r>
      <rPr>
        <sz val="11"/>
        <rFont val="Times New Roman"/>
        <family val="1"/>
        <charset val="204"/>
      </rPr>
      <t>мм за основа за тротоари</t>
    </r>
  </si>
  <si>
    <r>
      <t>Настилка от</t>
    </r>
    <r>
      <rPr>
        <b/>
        <i/>
        <sz val="11"/>
        <color theme="5" tint="-0.249977111117893"/>
        <rFont val="Times New Roman"/>
        <family val="1"/>
        <charset val="204"/>
      </rPr>
      <t xml:space="preserve"> бетонови плочи 30/30</t>
    </r>
  </si>
  <si>
    <r>
      <t>Доставка и полагане на</t>
    </r>
    <r>
      <rPr>
        <sz val="11"/>
        <color theme="5" tint="-0.249977111117893"/>
        <rFont val="Times New Roman"/>
        <family val="1"/>
        <charset val="204"/>
      </rPr>
      <t xml:space="preserve"> </t>
    </r>
    <r>
      <rPr>
        <b/>
        <i/>
        <sz val="11"/>
        <color theme="5" tint="-0.249977111117893"/>
        <rFont val="Times New Roman"/>
        <family val="1"/>
        <charset val="204"/>
      </rPr>
      <t>бетон клас В15 (подложен)</t>
    </r>
    <r>
      <rPr>
        <b/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за видими бетонови бордюри и градински бордюри</t>
    </r>
  </si>
  <si>
    <r>
      <t xml:space="preserve">Доставка и полагане на </t>
    </r>
    <r>
      <rPr>
        <b/>
        <i/>
        <sz val="11"/>
        <color theme="5" tint="-0.249977111117893"/>
        <rFont val="Times New Roman"/>
        <family val="1"/>
        <charset val="204"/>
      </rPr>
      <t>бетон клас В25</t>
    </r>
    <r>
      <rPr>
        <sz val="11"/>
        <rFont val="Times New Roman"/>
        <family val="1"/>
        <charset val="204"/>
      </rPr>
      <t xml:space="preserve"> за площадки за контейнери</t>
    </r>
  </si>
  <si>
    <r>
      <t>Доставка и полагане на</t>
    </r>
    <r>
      <rPr>
        <sz val="11"/>
        <color theme="5" tint="-0.249977111117893"/>
        <rFont val="Times New Roman"/>
        <family val="1"/>
        <charset val="204"/>
      </rPr>
      <t xml:space="preserve"> </t>
    </r>
    <r>
      <rPr>
        <b/>
        <i/>
        <sz val="11"/>
        <color theme="5" tint="-0.249977111117893"/>
        <rFont val="Times New Roman"/>
        <family val="1"/>
        <charset val="204"/>
      </rPr>
      <t>армировка</t>
    </r>
    <r>
      <rPr>
        <sz val="11"/>
        <color theme="5" tint="-0.249977111117893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за площадки за контейнери и всички свързани с това разходи</t>
    </r>
  </si>
  <si>
    <t>ед.цена</t>
  </si>
  <si>
    <t xml:space="preserve"> Част от ул.Хан Аспарух"-остатък</t>
  </si>
  <si>
    <t>Реконструкция на  Улици в гр.Симеоновград</t>
  </si>
  <si>
    <t>Забележки</t>
  </si>
  <si>
    <t>ДДС 20%</t>
  </si>
  <si>
    <t>Непредвидени разходи 10%</t>
  </si>
  <si>
    <t>ВСИЧКО с ДДС</t>
  </si>
  <si>
    <t>ОБЩО БЕЗ ДДС:</t>
  </si>
  <si>
    <t>ВСИЧКО С ДДС: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</si>
</sst>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лв.&quot;_-;\-* #,##0.00\ &quot;лв.&quot;_-;_-* &quot;-&quot;??\ &quot;лв.&quot;_-;_-@_-"/>
    <numFmt numFmtId="43" formatCode="_-* #,##0.00\ _л_в_._-;\-* #,##0.00\ _л_в_._-;_-* &quot;-&quot;??\ _л_в_._-;_-@_-"/>
    <numFmt numFmtId="164" formatCode="#,##0\м\2"/>
    <numFmt numFmtId="165" formatCode="_(&quot;$&quot;* #,##0.00_);_(&quot;$&quot;* \(#,##0.00\);_(&quot;$&quot;* &quot;-&quot;??_);_(@_)"/>
    <numFmt numFmtId="166" formatCode="_-* #,##0.00\ [$лв.-402]_-;\-* #,##0.00\ [$лв.-402]_-;_-* &quot;-&quot;??\ [$лв.-402]_-;_-@_-"/>
  </numFmts>
  <fonts count="39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6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Tahoma"/>
      <family val="2"/>
      <charset val="204"/>
    </font>
    <font>
      <b/>
      <sz val="11"/>
      <name val="Arial"/>
      <family val="2"/>
      <charset val="204"/>
    </font>
    <font>
      <sz val="11"/>
      <name val="Times New Roman"/>
      <family val="1"/>
      <charset val="204"/>
    </font>
    <font>
      <sz val="10"/>
      <name val="Timok"/>
      <family val="2"/>
    </font>
    <font>
      <sz val="10"/>
      <name val="Timok"/>
      <charset val="204"/>
    </font>
    <font>
      <b/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5" tint="-0.249977111117893"/>
      <name val="Times New Roman"/>
      <family val="1"/>
      <charset val="204"/>
    </font>
    <font>
      <sz val="12"/>
      <color theme="9" tint="-0.249977111117893"/>
      <name val="Times New Roman"/>
      <family val="1"/>
      <charset val="204"/>
    </font>
    <font>
      <sz val="12"/>
      <color theme="5" tint="-0.249977111117893"/>
      <name val="Times New Roman"/>
      <family val="1"/>
      <charset val="204"/>
    </font>
    <font>
      <sz val="10"/>
      <color theme="9" tint="-0.249977111117893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5" tint="-0.249977111117893"/>
      <name val="Times New Roman"/>
      <family val="1"/>
      <charset val="204"/>
    </font>
    <font>
      <b/>
      <i/>
      <sz val="11"/>
      <color theme="5" tint="-0.249977111117893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6">
    <xf numFmtId="0" fontId="0" fillId="0" borderId="0"/>
    <xf numFmtId="43" fontId="5" fillId="0" borderId="0" applyFont="0" applyFill="0" applyBorder="0" applyAlignment="0" applyProtection="0"/>
    <xf numFmtId="0" fontId="2" fillId="0" borderId="2"/>
    <xf numFmtId="0" fontId="3" fillId="0" borderId="2"/>
    <xf numFmtId="0" fontId="7" fillId="0" borderId="2"/>
    <xf numFmtId="44" fontId="8" fillId="0" borderId="0" applyFont="0" applyFill="0" applyBorder="0" applyAlignment="0" applyProtection="0"/>
    <xf numFmtId="0" fontId="11" fillId="0" borderId="2"/>
    <xf numFmtId="0" fontId="3" fillId="0" borderId="2"/>
    <xf numFmtId="0" fontId="3" fillId="0" borderId="2"/>
    <xf numFmtId="0" fontId="13" fillId="0" borderId="2"/>
    <xf numFmtId="0" fontId="7" fillId="0" borderId="2"/>
    <xf numFmtId="165" fontId="16" fillId="0" borderId="2" applyFont="0" applyFill="0" applyBorder="0" applyAlignment="0" applyProtection="0"/>
    <xf numFmtId="164" fontId="16" fillId="0" borderId="2" applyFont="0" applyFill="0" applyBorder="0" applyAlignment="0" applyProtection="0"/>
    <xf numFmtId="0" fontId="17" fillId="0" borderId="2"/>
    <xf numFmtId="0" fontId="16" fillId="0" borderId="2"/>
    <xf numFmtId="0" fontId="3" fillId="0" borderId="2"/>
    <xf numFmtId="0" fontId="1" fillId="0" borderId="2"/>
    <xf numFmtId="0" fontId="17" fillId="0" borderId="2"/>
    <xf numFmtId="0" fontId="16" fillId="0" borderId="2"/>
    <xf numFmtId="0" fontId="16" fillId="0" borderId="2"/>
    <xf numFmtId="0" fontId="16" fillId="0" borderId="2"/>
    <xf numFmtId="0" fontId="16" fillId="0" borderId="2"/>
    <xf numFmtId="0" fontId="16" fillId="0" borderId="2"/>
    <xf numFmtId="0" fontId="16" fillId="0" borderId="2"/>
    <xf numFmtId="43" fontId="3" fillId="0" borderId="2" applyFont="0" applyFill="0" applyBorder="0" applyAlignment="0" applyProtection="0"/>
    <xf numFmtId="44" fontId="3" fillId="0" borderId="2" applyFont="0" applyFill="0" applyBorder="0" applyAlignment="0" applyProtection="0"/>
  </cellStyleXfs>
  <cellXfs count="189">
    <xf numFmtId="0" fontId="0" fillId="0" borderId="0" xfId="0"/>
    <xf numFmtId="0" fontId="3" fillId="0" borderId="0" xfId="0" applyFont="1" applyProtection="1"/>
    <xf numFmtId="0" fontId="3" fillId="0" borderId="2" xfId="6" applyFont="1" applyProtection="1"/>
    <xf numFmtId="0" fontId="3" fillId="0" borderId="2" xfId="6" applyFont="1" applyAlignment="1" applyProtection="1">
      <alignment vertical="center"/>
    </xf>
    <xf numFmtId="0" fontId="3" fillId="0" borderId="2" xfId="6" applyFont="1" applyFill="1" applyProtection="1"/>
    <xf numFmtId="4" fontId="3" fillId="2" borderId="2" xfId="0" applyNumberFormat="1" applyFont="1" applyFill="1" applyBorder="1" applyAlignment="1" applyProtection="1">
      <alignment horizontal="center"/>
    </xf>
    <xf numFmtId="4" fontId="10" fillId="2" borderId="2" xfId="0" applyNumberFormat="1" applyFont="1" applyFill="1" applyBorder="1" applyAlignment="1" applyProtection="1">
      <alignment horizontal="center"/>
    </xf>
    <xf numFmtId="4" fontId="3" fillId="2" borderId="2" xfId="6" applyNumberFormat="1" applyFont="1" applyFill="1" applyBorder="1" applyAlignment="1" applyProtection="1">
      <alignment horizontal="right" vertical="center"/>
    </xf>
    <xf numFmtId="4" fontId="3" fillId="2" borderId="2" xfId="6" applyNumberFormat="1" applyFont="1" applyFill="1" applyBorder="1" applyAlignment="1" applyProtection="1">
      <alignment horizontal="center" wrapText="1"/>
    </xf>
    <xf numFmtId="4" fontId="12" fillId="2" borderId="2" xfId="6" applyNumberFormat="1" applyFont="1" applyFill="1" applyBorder="1" applyAlignment="1" applyProtection="1">
      <alignment horizontal="center" vertical="center" wrapText="1"/>
    </xf>
    <xf numFmtId="4" fontId="6" fillId="2" borderId="2" xfId="6" applyNumberFormat="1" applyFont="1" applyFill="1" applyBorder="1" applyAlignment="1" applyProtection="1">
      <alignment vertical="center"/>
    </xf>
    <xf numFmtId="4" fontId="6" fillId="2" borderId="2" xfId="6" applyNumberFormat="1" applyFont="1" applyFill="1" applyBorder="1" applyAlignment="1" applyProtection="1">
      <alignment horizontal="right" vertical="center" wrapText="1"/>
    </xf>
    <xf numFmtId="4" fontId="9" fillId="2" borderId="2" xfId="6" applyNumberFormat="1" applyFont="1" applyFill="1" applyBorder="1" applyAlignment="1" applyProtection="1">
      <alignment horizontal="right" vertical="center" wrapText="1"/>
    </xf>
    <xf numFmtId="4" fontId="3" fillId="2" borderId="2" xfId="7" applyNumberFormat="1" applyFont="1" applyFill="1" applyBorder="1" applyAlignment="1">
      <alignment horizontal="center" vertical="center" wrapText="1"/>
    </xf>
    <xf numFmtId="0" fontId="3" fillId="2" borderId="2" xfId="6" applyFont="1" applyFill="1" applyBorder="1" applyProtection="1"/>
    <xf numFmtId="49" fontId="3" fillId="2" borderId="2" xfId="6" applyNumberFormat="1" applyFont="1" applyFill="1" applyBorder="1" applyProtection="1"/>
    <xf numFmtId="4" fontId="9" fillId="2" borderId="2" xfId="6" applyNumberFormat="1" applyFont="1" applyFill="1" applyBorder="1" applyProtection="1"/>
    <xf numFmtId="4" fontId="3" fillId="2" borderId="2" xfId="6" applyNumberFormat="1" applyFont="1" applyFill="1" applyBorder="1" applyProtection="1"/>
    <xf numFmtId="1" fontId="15" fillId="0" borderId="2" xfId="10" applyNumberFormat="1" applyFont="1" applyAlignment="1">
      <alignment horizontal="right"/>
    </xf>
    <xf numFmtId="1" fontId="15" fillId="0" borderId="2" xfId="10" applyNumberFormat="1" applyFont="1" applyAlignment="1">
      <alignment horizontal="center"/>
    </xf>
    <xf numFmtId="0" fontId="18" fillId="0" borderId="2" xfId="10" applyFont="1" applyAlignment="1">
      <alignment horizontal="left"/>
    </xf>
    <xf numFmtId="0" fontId="15" fillId="0" borderId="2" xfId="10" applyFont="1" applyAlignment="1">
      <alignment horizontal="center"/>
    </xf>
    <xf numFmtId="0" fontId="14" fillId="0" borderId="2" xfId="20" applyFont="1" applyFill="1" applyAlignment="1">
      <alignment vertical="center"/>
    </xf>
    <xf numFmtId="1" fontId="14" fillId="0" borderId="2" xfId="20" applyNumberFormat="1" applyFont="1" applyFill="1" applyAlignment="1">
      <alignment vertical="center"/>
    </xf>
    <xf numFmtId="0" fontId="4" fillId="0" borderId="2" xfId="10" applyFont="1" applyFill="1" applyAlignment="1">
      <alignment horizontal="left"/>
    </xf>
    <xf numFmtId="0" fontId="19" fillId="0" borderId="2" xfId="23" applyFont="1"/>
    <xf numFmtId="2" fontId="15" fillId="0" borderId="2" xfId="10" applyNumberFormat="1" applyFont="1" applyAlignment="1">
      <alignment horizontal="right"/>
    </xf>
    <xf numFmtId="2" fontId="14" fillId="0" borderId="2" xfId="20" applyNumberFormat="1" applyFont="1" applyFill="1" applyAlignment="1">
      <alignment vertical="center"/>
    </xf>
    <xf numFmtId="0" fontId="20" fillId="0" borderId="2" xfId="20" applyFont="1" applyFill="1" applyAlignment="1">
      <alignment vertical="center"/>
    </xf>
    <xf numFmtId="2" fontId="20" fillId="0" borderId="2" xfId="20" applyNumberFormat="1" applyFont="1" applyFill="1" applyAlignment="1">
      <alignment vertical="center"/>
    </xf>
    <xf numFmtId="1" fontId="20" fillId="0" borderId="2" xfId="20" applyNumberFormat="1" applyFont="1" applyFill="1" applyAlignment="1">
      <alignment vertical="center"/>
    </xf>
    <xf numFmtId="0" fontId="3" fillId="0" borderId="2" xfId="6" applyFont="1" applyBorder="1" applyProtection="1"/>
    <xf numFmtId="0" fontId="3" fillId="0" borderId="2" xfId="6" applyFont="1" applyBorder="1" applyAlignment="1" applyProtection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justify" wrapText="1"/>
    </xf>
    <xf numFmtId="0" fontId="23" fillId="0" borderId="4" xfId="0" applyFont="1" applyBorder="1" applyAlignment="1">
      <alignment horizontal="justify" wrapText="1"/>
    </xf>
    <xf numFmtId="0" fontId="26" fillId="0" borderId="4" xfId="0" applyFont="1" applyBorder="1" applyAlignment="1">
      <alignment horizontal="justify" wrapText="1"/>
    </xf>
    <xf numFmtId="0" fontId="21" fillId="0" borderId="4" xfId="15" applyFont="1" applyBorder="1" applyAlignment="1">
      <alignment horizontal="justify" wrapText="1"/>
    </xf>
    <xf numFmtId="0" fontId="21" fillId="0" borderId="4" xfId="15" applyFont="1" applyBorder="1" applyAlignment="1">
      <alignment horizontal="left" vertical="center" indent="1"/>
    </xf>
    <xf numFmtId="0" fontId="23" fillId="0" borderId="4" xfId="15" applyFont="1" applyBorder="1" applyAlignment="1">
      <alignment wrapText="1"/>
    </xf>
    <xf numFmtId="0" fontId="21" fillId="0" borderId="4" xfId="15" applyFont="1" applyBorder="1" applyAlignment="1">
      <alignment horizontal="center"/>
    </xf>
    <xf numFmtId="0" fontId="23" fillId="0" borderId="4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justify" vertical="top" wrapText="1"/>
    </xf>
    <xf numFmtId="0" fontId="23" fillId="0" borderId="4" xfId="15" applyFont="1" applyBorder="1" applyAlignment="1">
      <alignment horizontal="justify" vertical="top" wrapText="1"/>
    </xf>
    <xf numFmtId="0" fontId="21" fillId="0" borderId="4" xfId="15" applyFont="1" applyBorder="1" applyAlignment="1">
      <alignment horizontal="right" vertical="top" wrapText="1"/>
    </xf>
    <xf numFmtId="0" fontId="21" fillId="0" borderId="4" xfId="15" applyFont="1" applyBorder="1" applyAlignment="1">
      <alignment horizontal="center" vertical="center"/>
    </xf>
    <xf numFmtId="0" fontId="28" fillId="0" borderId="4" xfId="0" applyFont="1" applyBorder="1" applyAlignment="1">
      <alignment horizontal="justify" wrapText="1"/>
    </xf>
    <xf numFmtId="0" fontId="6" fillId="0" borderId="4" xfId="22" applyFont="1" applyBorder="1" applyAlignment="1">
      <alignment vertical="center"/>
    </xf>
    <xf numFmtId="0" fontId="6" fillId="3" borderId="11" xfId="22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justify" wrapText="1"/>
    </xf>
    <xf numFmtId="0" fontId="21" fillId="0" borderId="8" xfId="0" applyFont="1" applyBorder="1" applyAlignment="1">
      <alignment horizontal="center" vertical="center"/>
    </xf>
    <xf numFmtId="0" fontId="6" fillId="0" borderId="8" xfId="22" applyFont="1" applyBorder="1" applyAlignment="1">
      <alignment vertical="center"/>
    </xf>
    <xf numFmtId="0" fontId="3" fillId="3" borderId="11" xfId="22" applyFont="1" applyFill="1" applyBorder="1" applyAlignment="1">
      <alignment horizontal="center" vertical="center"/>
    </xf>
    <xf numFmtId="0" fontId="3" fillId="3" borderId="10" xfId="22" applyFont="1" applyFill="1" applyBorder="1" applyAlignment="1">
      <alignment horizontal="center" vertical="center" wrapText="1"/>
    </xf>
    <xf numFmtId="0" fontId="18" fillId="0" borderId="2" xfId="0" applyFont="1" applyBorder="1" applyAlignment="1">
      <alignment vertical="top"/>
    </xf>
    <xf numFmtId="4" fontId="6" fillId="0" borderId="4" xfId="22" applyNumberFormat="1" applyFont="1" applyBorder="1" applyAlignment="1">
      <alignment vertical="center"/>
    </xf>
    <xf numFmtId="44" fontId="3" fillId="0" borderId="2" xfId="6" applyNumberFormat="1" applyFont="1" applyAlignment="1" applyProtection="1">
      <alignment horizontal="center" vertical="center"/>
    </xf>
    <xf numFmtId="0" fontId="21" fillId="0" borderId="0" xfId="0" applyFont="1"/>
    <xf numFmtId="44" fontId="3" fillId="0" borderId="2" xfId="5" applyFont="1" applyBorder="1" applyProtection="1"/>
    <xf numFmtId="0" fontId="21" fillId="0" borderId="5" xfId="0" applyNumberFormat="1" applyFont="1" applyBorder="1" applyAlignment="1">
      <alignment horizontal="center" vertical="center"/>
    </xf>
    <xf numFmtId="0" fontId="21" fillId="0" borderId="6" xfId="0" applyNumberFormat="1" applyFont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/>
    </xf>
    <xf numFmtId="0" fontId="3" fillId="0" borderId="5" xfId="6" applyFont="1" applyBorder="1" applyProtection="1"/>
    <xf numFmtId="0" fontId="3" fillId="0" borderId="1" xfId="6" applyFont="1" applyBorder="1" applyProtection="1"/>
    <xf numFmtId="0" fontId="3" fillId="0" borderId="3" xfId="6" applyFont="1" applyBorder="1" applyProtection="1"/>
    <xf numFmtId="0" fontId="21" fillId="0" borderId="6" xfId="0" applyFont="1" applyBorder="1" applyAlignment="1">
      <alignment horizontal="center"/>
    </xf>
    <xf numFmtId="44" fontId="3" fillId="0" borderId="5" xfId="5" applyFont="1" applyBorder="1" applyProtection="1"/>
    <xf numFmtId="0" fontId="3" fillId="0" borderId="6" xfId="6" applyFont="1" applyFill="1" applyBorder="1" applyProtection="1"/>
    <xf numFmtId="44" fontId="6" fillId="0" borderId="6" xfId="5" applyFont="1" applyBorder="1" applyProtection="1"/>
    <xf numFmtId="0" fontId="32" fillId="0" borderId="4" xfId="0" applyFont="1" applyBorder="1" applyAlignment="1">
      <alignment horizontal="center"/>
    </xf>
    <xf numFmtId="0" fontId="32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vertical="center"/>
    </xf>
    <xf numFmtId="44" fontId="0" fillId="0" borderId="4" xfId="5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top"/>
    </xf>
    <xf numFmtId="44" fontId="32" fillId="0" borderId="0" xfId="5" applyFont="1"/>
    <xf numFmtId="0" fontId="3" fillId="0" borderId="4" xfId="0" applyFont="1" applyBorder="1" applyAlignment="1">
      <alignment vertical="top"/>
    </xf>
    <xf numFmtId="166" fontId="6" fillId="0" borderId="4" xfId="22" applyNumberFormat="1" applyFont="1" applyFill="1" applyBorder="1" applyAlignment="1">
      <alignment vertical="center"/>
    </xf>
    <xf numFmtId="166" fontId="6" fillId="0" borderId="6" xfId="1" applyNumberFormat="1" applyFont="1" applyFill="1" applyBorder="1" applyAlignment="1">
      <alignment vertical="center"/>
    </xf>
    <xf numFmtId="166" fontId="6" fillId="0" borderId="8" xfId="22" applyNumberFormat="1" applyFont="1" applyFill="1" applyBorder="1" applyAlignment="1">
      <alignment vertical="center"/>
    </xf>
    <xf numFmtId="166" fontId="6" fillId="0" borderId="9" xfId="1" applyNumberFormat="1" applyFont="1" applyFill="1" applyBorder="1" applyAlignment="1">
      <alignment vertical="center"/>
    </xf>
    <xf numFmtId="166" fontId="4" fillId="0" borderId="2" xfId="6" applyNumberFormat="1" applyFont="1" applyFill="1" applyBorder="1" applyAlignment="1" applyProtection="1">
      <alignment horizontal="right" vertical="center"/>
    </xf>
    <xf numFmtId="166" fontId="4" fillId="0" borderId="2" xfId="6" applyNumberFormat="1" applyFont="1" applyFill="1" applyBorder="1" applyProtection="1"/>
    <xf numFmtId="1" fontId="15" fillId="0" borderId="2" xfId="10" applyNumberFormat="1" applyFont="1" applyFill="1" applyBorder="1" applyAlignment="1">
      <alignment horizontal="right"/>
    </xf>
    <xf numFmtId="0" fontId="3" fillId="0" borderId="2" xfId="15" applyFont="1" applyBorder="1" applyProtection="1"/>
    <xf numFmtId="0" fontId="3" fillId="0" borderId="2" xfId="15" applyFont="1" applyProtection="1"/>
    <xf numFmtId="1" fontId="15" fillId="0" borderId="2" xfId="10" applyNumberFormat="1" applyFont="1" applyFill="1" applyBorder="1" applyAlignment="1">
      <alignment horizontal="center"/>
    </xf>
    <xf numFmtId="0" fontId="18" fillId="0" borderId="2" xfId="15" applyFont="1" applyBorder="1" applyAlignment="1">
      <alignment vertical="top"/>
    </xf>
    <xf numFmtId="1" fontId="14" fillId="0" borderId="2" xfId="20" applyNumberFormat="1" applyFont="1" applyFill="1" applyBorder="1" applyAlignment="1">
      <alignment vertical="center"/>
    </xf>
    <xf numFmtId="0" fontId="20" fillId="0" borderId="2" xfId="10" applyFont="1" applyFill="1" applyBorder="1" applyAlignment="1">
      <alignment horizontal="left"/>
    </xf>
    <xf numFmtId="0" fontId="3" fillId="0" borderId="2" xfId="8" applyFont="1" applyProtection="1"/>
    <xf numFmtId="0" fontId="3" fillId="0" borderId="2" xfId="8" applyFont="1" applyAlignment="1" applyProtection="1">
      <alignment vertical="center"/>
    </xf>
    <xf numFmtId="1" fontId="20" fillId="0" borderId="2" xfId="20" applyNumberFormat="1" applyFont="1" applyFill="1" applyBorder="1" applyAlignment="1">
      <alignment vertical="center"/>
    </xf>
    <xf numFmtId="0" fontId="20" fillId="0" borderId="2" xfId="10" applyFont="1" applyFill="1" applyBorder="1" applyAlignment="1">
      <alignment horizontal="center"/>
    </xf>
    <xf numFmtId="0" fontId="3" fillId="0" borderId="2" xfId="8" applyFont="1" applyFill="1" applyProtection="1"/>
    <xf numFmtId="0" fontId="4" fillId="0" borderId="2" xfId="21" applyFont="1" applyFill="1" applyBorder="1" applyAlignment="1">
      <alignment horizontal="center"/>
    </xf>
    <xf numFmtId="0" fontId="6" fillId="3" borderId="14" xfId="22" applyFont="1" applyFill="1" applyBorder="1" applyAlignment="1">
      <alignment horizontal="center" vertical="center"/>
    </xf>
    <xf numFmtId="0" fontId="3" fillId="0" borderId="2" xfId="22" applyFont="1" applyFill="1" applyBorder="1" applyAlignment="1">
      <alignment horizontal="center" vertical="center"/>
    </xf>
    <xf numFmtId="0" fontId="15" fillId="0" borderId="5" xfId="14" applyFont="1" applyFill="1" applyBorder="1" applyAlignment="1">
      <alignment horizontal="left" vertical="top"/>
    </xf>
    <xf numFmtId="0" fontId="35" fillId="0" borderId="4" xfId="14" applyFont="1" applyBorder="1" applyAlignment="1">
      <alignment horizontal="left"/>
    </xf>
    <xf numFmtId="0" fontId="15" fillId="0" borderId="4" xfId="14" applyFont="1" applyBorder="1" applyAlignment="1">
      <alignment horizontal="center" vertical="top"/>
    </xf>
    <xf numFmtId="43" fontId="6" fillId="0" borderId="6" xfId="24" applyFont="1" applyBorder="1" applyAlignment="1">
      <alignment vertical="center"/>
    </xf>
    <xf numFmtId="43" fontId="6" fillId="0" borderId="2" xfId="24" applyFont="1" applyFill="1" applyBorder="1" applyAlignment="1">
      <alignment vertical="center"/>
    </xf>
    <xf numFmtId="0" fontId="15" fillId="0" borderId="5" xfId="14" applyFont="1" applyBorder="1" applyAlignment="1">
      <alignment horizontal="right"/>
    </xf>
    <xf numFmtId="0" fontId="15" fillId="0" borderId="16" xfId="14" applyFont="1" applyBorder="1" applyAlignment="1">
      <alignment horizontal="right"/>
    </xf>
    <xf numFmtId="0" fontId="15" fillId="0" borderId="4" xfId="14" applyFont="1" applyBorder="1" applyAlignment="1">
      <alignment horizontal="right"/>
    </xf>
    <xf numFmtId="0" fontId="3" fillId="0" borderId="6" xfId="8" applyFont="1" applyFill="1" applyBorder="1" applyProtection="1"/>
    <xf numFmtId="0" fontId="15" fillId="0" borderId="5" xfId="14" applyNumberFormat="1" applyFont="1" applyFill="1" applyBorder="1" applyAlignment="1">
      <alignment horizontal="center" vertical="center"/>
    </xf>
    <xf numFmtId="0" fontId="15" fillId="0" borderId="4" xfId="14" applyFont="1" applyBorder="1" applyAlignment="1">
      <alignment horizontal="left" wrapText="1"/>
    </xf>
    <xf numFmtId="0" fontId="15" fillId="0" borderId="4" xfId="14" applyFont="1" applyBorder="1" applyAlignment="1">
      <alignment horizontal="center" vertical="center"/>
    </xf>
    <xf numFmtId="0" fontId="3" fillId="0" borderId="4" xfId="22" applyFont="1" applyFill="1" applyBorder="1" applyAlignment="1">
      <alignment vertical="center"/>
    </xf>
    <xf numFmtId="44" fontId="3" fillId="0" borderId="4" xfId="25" applyFont="1" applyFill="1" applyBorder="1" applyAlignment="1">
      <alignment vertical="center"/>
    </xf>
    <xf numFmtId="44" fontId="3" fillId="0" borderId="6" xfId="25" applyFont="1" applyFill="1" applyBorder="1" applyAlignment="1">
      <alignment vertical="center"/>
    </xf>
    <xf numFmtId="0" fontId="15" fillId="0" borderId="5" xfId="14" applyNumberFormat="1" applyFont="1" applyBorder="1" applyAlignment="1">
      <alignment horizontal="right" vertical="center"/>
    </xf>
    <xf numFmtId="0" fontId="15" fillId="0" borderId="6" xfId="14" applyNumberFormat="1" applyFont="1" applyBorder="1" applyAlignment="1">
      <alignment horizontal="right" vertical="center"/>
    </xf>
    <xf numFmtId="0" fontId="15" fillId="0" borderId="4" xfId="14" applyFont="1" applyBorder="1" applyAlignment="1">
      <alignment horizontal="left" vertical="center" wrapText="1"/>
    </xf>
    <xf numFmtId="0" fontId="35" fillId="0" borderId="4" xfId="14" applyFont="1" applyBorder="1" applyAlignment="1">
      <alignment horizontal="left" vertical="top"/>
    </xf>
    <xf numFmtId="0" fontId="15" fillId="0" borderId="5" xfId="14" applyFont="1" applyBorder="1" applyAlignment="1">
      <alignment horizontal="right" vertical="top"/>
    </xf>
    <xf numFmtId="0" fontId="15" fillId="0" borderId="5" xfId="14" applyFont="1" applyFill="1" applyBorder="1" applyAlignment="1">
      <alignment horizontal="center" vertical="center"/>
    </xf>
    <xf numFmtId="0" fontId="15" fillId="0" borderId="4" xfId="14" applyFont="1" applyBorder="1" applyAlignment="1">
      <alignment horizontal="justify" vertical="center" wrapText="1"/>
    </xf>
    <xf numFmtId="0" fontId="15" fillId="0" borderId="5" xfId="14" applyFont="1" applyFill="1" applyBorder="1" applyAlignment="1">
      <alignment horizontal="center" vertical="top"/>
    </xf>
    <xf numFmtId="0" fontId="15" fillId="0" borderId="4" xfId="14" applyFont="1" applyBorder="1" applyAlignment="1">
      <alignment horizontal="justify" vertical="center"/>
    </xf>
    <xf numFmtId="0" fontId="15" fillId="0" borderId="4" xfId="14" applyFont="1" applyBorder="1" applyAlignment="1">
      <alignment horizontal="left" vertical="center"/>
    </xf>
    <xf numFmtId="0" fontId="15" fillId="0" borderId="4" xfId="14" applyFont="1" applyBorder="1" applyAlignment="1">
      <alignment horizontal="left" vertical="top" wrapText="1"/>
    </xf>
    <xf numFmtId="4" fontId="15" fillId="0" borderId="5" xfId="14" applyNumberFormat="1" applyFont="1" applyBorder="1" applyAlignment="1">
      <alignment horizontal="right" vertical="center"/>
    </xf>
    <xf numFmtId="0" fontId="15" fillId="0" borderId="5" xfId="14" applyFont="1" applyFill="1" applyBorder="1" applyAlignment="1">
      <alignment horizontal="left"/>
    </xf>
    <xf numFmtId="0" fontId="35" fillId="0" borderId="4" xfId="14" applyFont="1" applyBorder="1" applyAlignment="1">
      <alignment horizontal="left" vertical="center"/>
    </xf>
    <xf numFmtId="0" fontId="15" fillId="0" borderId="5" xfId="14" applyFont="1" applyBorder="1" applyAlignment="1">
      <alignment horizontal="right" wrapText="1"/>
    </xf>
    <xf numFmtId="0" fontId="21" fillId="0" borderId="4" xfId="14" applyFont="1" applyBorder="1" applyAlignment="1">
      <alignment horizontal="left" vertical="center"/>
    </xf>
    <xf numFmtId="0" fontId="15" fillId="0" borderId="5" xfId="14" applyFont="1" applyBorder="1" applyAlignment="1">
      <alignment horizontal="right" vertical="center"/>
    </xf>
    <xf numFmtId="0" fontId="15" fillId="0" borderId="5" xfId="14" applyFont="1" applyFill="1" applyBorder="1" applyAlignment="1">
      <alignment horizontal="left" vertical="top" indent="1"/>
    </xf>
    <xf numFmtId="0" fontId="38" fillId="0" borderId="4" xfId="14" applyFont="1" applyBorder="1" applyAlignment="1">
      <alignment horizontal="center" vertical="top"/>
    </xf>
    <xf numFmtId="0" fontId="15" fillId="0" borderId="5" xfId="14" applyFont="1" applyFill="1" applyBorder="1" applyAlignment="1">
      <alignment horizontal="center"/>
    </xf>
    <xf numFmtId="0" fontId="15" fillId="0" borderId="4" xfId="14" applyFont="1" applyBorder="1" applyAlignment="1">
      <alignment horizontal="left"/>
    </xf>
    <xf numFmtId="0" fontId="15" fillId="0" borderId="4" xfId="14" applyFont="1" applyBorder="1" applyAlignment="1">
      <alignment horizontal="center"/>
    </xf>
    <xf numFmtId="0" fontId="15" fillId="0" borderId="5" xfId="14" applyNumberFormat="1" applyFont="1" applyBorder="1" applyAlignment="1">
      <alignment horizontal="right"/>
    </xf>
    <xf numFmtId="44" fontId="3" fillId="0" borderId="4" xfId="25" applyFont="1" applyFill="1" applyBorder="1" applyAlignment="1" applyProtection="1">
      <alignment horizontal="right" vertical="center"/>
    </xf>
    <xf numFmtId="0" fontId="15" fillId="0" borderId="7" xfId="14" applyFont="1" applyFill="1" applyBorder="1" applyAlignment="1">
      <alignment horizontal="center" vertical="center"/>
    </xf>
    <xf numFmtId="0" fontId="15" fillId="0" borderId="8" xfId="14" applyFont="1" applyBorder="1" applyAlignment="1">
      <alignment horizontal="left" wrapText="1"/>
    </xf>
    <xf numFmtId="0" fontId="15" fillId="0" borderId="8" xfId="14" applyFont="1" applyBorder="1" applyAlignment="1">
      <alignment horizontal="center" vertical="center"/>
    </xf>
    <xf numFmtId="44" fontId="3" fillId="0" borderId="8" xfId="25" applyFont="1" applyFill="1" applyBorder="1" applyAlignment="1" applyProtection="1">
      <alignment horizontal="right" vertical="center"/>
    </xf>
    <xf numFmtId="44" fontId="3" fillId="0" borderId="9" xfId="25" applyFont="1" applyFill="1" applyBorder="1" applyAlignment="1">
      <alignment vertical="center"/>
    </xf>
    <xf numFmtId="0" fontId="15" fillId="0" borderId="7" xfId="14" applyNumberFormat="1" applyFont="1" applyBorder="1" applyAlignment="1">
      <alignment horizontal="right" vertical="center"/>
    </xf>
    <xf numFmtId="0" fontId="15" fillId="0" borderId="9" xfId="14" applyNumberFormat="1" applyFont="1" applyBorder="1" applyAlignment="1">
      <alignment horizontal="right" vertical="center"/>
    </xf>
    <xf numFmtId="0" fontId="15" fillId="0" borderId="7" xfId="14" applyFont="1" applyBorder="1" applyAlignment="1">
      <alignment horizontal="right"/>
    </xf>
    <xf numFmtId="0" fontId="15" fillId="0" borderId="17" xfId="14" applyFont="1" applyBorder="1" applyAlignment="1">
      <alignment horizontal="right"/>
    </xf>
    <xf numFmtId="0" fontId="15" fillId="0" borderId="8" xfId="14" applyFont="1" applyBorder="1" applyAlignment="1">
      <alignment horizontal="right"/>
    </xf>
    <xf numFmtId="0" fontId="3" fillId="0" borderId="9" xfId="8" applyFont="1" applyFill="1" applyBorder="1" applyProtection="1"/>
    <xf numFmtId="49" fontId="3" fillId="2" borderId="2" xfId="8" applyNumberFormat="1" applyFont="1" applyFill="1" applyBorder="1" applyProtection="1"/>
    <xf numFmtId="0" fontId="3" fillId="2" borderId="2" xfId="8" applyFont="1" applyFill="1" applyBorder="1" applyProtection="1"/>
    <xf numFmtId="4" fontId="9" fillId="2" borderId="2" xfId="8" applyNumberFormat="1" applyFont="1" applyFill="1" applyBorder="1" applyProtection="1"/>
    <xf numFmtId="166" fontId="4" fillId="0" borderId="2" xfId="8" applyNumberFormat="1" applyFont="1" applyFill="1" applyBorder="1" applyAlignment="1" applyProtection="1">
      <alignment horizontal="right" vertical="center"/>
    </xf>
    <xf numFmtId="166" fontId="4" fillId="0" borderId="2" xfId="8" applyNumberFormat="1" applyFont="1" applyFill="1" applyBorder="1" applyProtection="1"/>
    <xf numFmtId="4" fontId="9" fillId="0" borderId="2" xfId="8" applyNumberFormat="1" applyFont="1" applyFill="1" applyBorder="1" applyProtection="1"/>
    <xf numFmtId="0" fontId="15" fillId="0" borderId="2" xfId="14" applyFont="1" applyAlignment="1">
      <alignment horizontal="right"/>
    </xf>
    <xf numFmtId="44" fontId="38" fillId="0" borderId="2" xfId="25" applyFont="1" applyBorder="1" applyAlignment="1">
      <alignment horizontal="right"/>
    </xf>
    <xf numFmtId="44" fontId="6" fillId="0" borderId="2" xfId="25" applyFont="1" applyBorder="1" applyProtection="1"/>
    <xf numFmtId="4" fontId="3" fillId="2" borderId="2" xfId="8" applyNumberFormat="1" applyFont="1" applyFill="1" applyBorder="1" applyAlignment="1" applyProtection="1">
      <alignment horizontal="right" vertical="center"/>
    </xf>
    <xf numFmtId="0" fontId="21" fillId="0" borderId="6" xfId="0" applyFont="1" applyBorder="1" applyAlignment="1">
      <alignment horizontal="center" vertical="center"/>
    </xf>
    <xf numFmtId="0" fontId="0" fillId="0" borderId="4" xfId="0" applyBorder="1"/>
    <xf numFmtId="0" fontId="0" fillId="0" borderId="4" xfId="0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33" fillId="0" borderId="0" xfId="0" applyFont="1" applyAlignment="1">
      <alignment horizont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20" fillId="0" borderId="2" xfId="10" applyFont="1" applyAlignment="1">
      <alignment horizontal="left"/>
    </xf>
    <xf numFmtId="0" fontId="20" fillId="0" borderId="2" xfId="10" applyFont="1" applyAlignment="1">
      <alignment horizontal="center"/>
    </xf>
    <xf numFmtId="0" fontId="4" fillId="0" borderId="2" xfId="21" applyFont="1" applyBorder="1" applyAlignment="1">
      <alignment horizontal="center"/>
    </xf>
    <xf numFmtId="0" fontId="34" fillId="0" borderId="12" xfId="14" applyFont="1" applyBorder="1" applyAlignment="1">
      <alignment horizontal="center" vertical="center" wrapText="1"/>
    </xf>
    <xf numFmtId="0" fontId="34" fillId="0" borderId="15" xfId="14" applyFont="1" applyBorder="1" applyAlignment="1">
      <alignment horizontal="center" vertical="center" wrapText="1"/>
    </xf>
    <xf numFmtId="0" fontId="34" fillId="0" borderId="10" xfId="14" applyFont="1" applyBorder="1" applyAlignment="1">
      <alignment horizontal="center" vertical="center"/>
    </xf>
    <xf numFmtId="0" fontId="34" fillId="0" borderId="11" xfId="14" applyFont="1" applyBorder="1" applyAlignment="1">
      <alignment horizontal="center" vertical="center"/>
    </xf>
    <xf numFmtId="0" fontId="34" fillId="0" borderId="13" xfId="14" applyFont="1" applyBorder="1" applyAlignment="1">
      <alignment horizontal="center" vertical="center" wrapText="1"/>
    </xf>
    <xf numFmtId="4" fontId="14" fillId="2" borderId="2" xfId="8" applyNumberFormat="1" applyFont="1" applyFill="1" applyBorder="1" applyAlignment="1" applyProtection="1">
      <alignment horizontal="center"/>
    </xf>
    <xf numFmtId="4" fontId="3" fillId="0" borderId="4" xfId="8" applyNumberFormat="1" applyFont="1" applyFill="1" applyBorder="1" applyProtection="1"/>
    <xf numFmtId="4" fontId="3" fillId="0" borderId="8" xfId="8" applyNumberFormat="1" applyFont="1" applyFill="1" applyBorder="1" applyProtection="1"/>
    <xf numFmtId="0" fontId="3" fillId="0" borderId="18" xfId="6" applyFont="1" applyBorder="1" applyProtection="1"/>
    <xf numFmtId="44" fontId="6" fillId="0" borderId="19" xfId="5" applyFont="1" applyBorder="1" applyProtection="1"/>
    <xf numFmtId="44" fontId="3" fillId="0" borderId="18" xfId="5" applyFont="1" applyBorder="1" applyProtection="1"/>
    <xf numFmtId="0" fontId="14" fillId="2" borderId="2" xfId="6" applyFont="1" applyFill="1" applyBorder="1" applyAlignment="1" applyProtection="1">
      <alignment horizontal="center"/>
    </xf>
    <xf numFmtId="0" fontId="6" fillId="0" borderId="0" xfId="0" applyFont="1" applyAlignment="1">
      <alignment horizontal="right"/>
    </xf>
  </cellXfs>
  <cellStyles count="26">
    <cellStyle name="Comma 2" xfId="11"/>
    <cellStyle name="Comma 3" xfId="24"/>
    <cellStyle name="Currency 2" xfId="12"/>
    <cellStyle name="Currency 3" xfId="25"/>
    <cellStyle name="Normal 10" xfId="13"/>
    <cellStyle name="Normal 2" xfId="2"/>
    <cellStyle name="Normal 2 10" xfId="15"/>
    <cellStyle name="Normal 2 2" xfId="14"/>
    <cellStyle name="Normal 3" xfId="16"/>
    <cellStyle name="Normal 3 2" xfId="17"/>
    <cellStyle name="Normal 4" xfId="10"/>
    <cellStyle name="Normal 5" xfId="9"/>
    <cellStyle name="Normal 6" xfId="18"/>
    <cellStyle name="Normal 6 2" xfId="19"/>
    <cellStyle name="Normal_KS_I-8" xfId="20"/>
    <cellStyle name="Normal_KS_II-21_2_SECTION_for" xfId="21"/>
    <cellStyle name="Normal_MENGEN_K_STRIAMA_LOT 4" xfId="6"/>
    <cellStyle name="Normal_MENGEN_K_STRIAMA_LOT 4 3" xfId="8"/>
    <cellStyle name="Normal_MENGEN_K_STRIAMA_LOT 4 4" xfId="7"/>
    <cellStyle name="Normal_сметка  3.1" xfId="22"/>
    <cellStyle name="Normal_сметка 3.4_1" xfId="23"/>
    <cellStyle name="Валута" xfId="5" builtinId="4"/>
    <cellStyle name="Запетая" xfId="1" builtinId="3"/>
    <cellStyle name="Нормален" xfId="0" builtinId="0"/>
    <cellStyle name="Нормален 2 2" xfId="3"/>
    <cellStyle name="Нормален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C21" sqref="C21"/>
    </sheetView>
  </sheetViews>
  <sheetFormatPr defaultRowHeight="12.75"/>
  <cols>
    <col min="1" max="1" width="3.7109375" bestFit="1" customWidth="1"/>
    <col min="2" max="2" width="52" bestFit="1" customWidth="1"/>
    <col min="3" max="3" width="16.140625" bestFit="1" customWidth="1"/>
    <col min="4" max="4" width="18.7109375" customWidth="1"/>
  </cols>
  <sheetData>
    <row r="1" spans="1:4" ht="18.75">
      <c r="A1" s="168" t="s">
        <v>45</v>
      </c>
      <c r="B1" s="168"/>
      <c r="C1" s="168"/>
      <c r="D1" s="168"/>
    </row>
    <row r="3" spans="1:4" ht="15">
      <c r="A3" s="73" t="s">
        <v>46</v>
      </c>
      <c r="B3" s="73" t="s">
        <v>47</v>
      </c>
      <c r="C3" s="73" t="s">
        <v>0</v>
      </c>
      <c r="D3" s="73" t="s">
        <v>113</v>
      </c>
    </row>
    <row r="4" spans="1:4" ht="15">
      <c r="A4" s="74" t="s">
        <v>48</v>
      </c>
      <c r="B4" s="75" t="s">
        <v>49</v>
      </c>
      <c r="C4" s="76"/>
      <c r="D4" s="77"/>
    </row>
    <row r="5" spans="1:4">
      <c r="A5" s="78">
        <v>1</v>
      </c>
      <c r="B5" s="77" t="s">
        <v>50</v>
      </c>
      <c r="C5" s="76"/>
      <c r="D5" s="79" t="s">
        <v>51</v>
      </c>
    </row>
    <row r="6" spans="1:4">
      <c r="A6" s="78">
        <v>2</v>
      </c>
      <c r="B6" s="77" t="s">
        <v>42</v>
      </c>
      <c r="C6" s="76"/>
      <c r="D6" s="79" t="s">
        <v>53</v>
      </c>
    </row>
    <row r="7" spans="1:4">
      <c r="A7" s="78">
        <v>3</v>
      </c>
      <c r="B7" s="77" t="s">
        <v>54</v>
      </c>
      <c r="C7" s="76"/>
      <c r="D7" s="79" t="s">
        <v>55</v>
      </c>
    </row>
    <row r="8" spans="1:4">
      <c r="A8" s="78">
        <v>4</v>
      </c>
      <c r="B8" s="77" t="s">
        <v>56</v>
      </c>
      <c r="C8" s="76"/>
      <c r="D8" s="79" t="s">
        <v>55</v>
      </c>
    </row>
    <row r="9" spans="1:4">
      <c r="A9" s="166" t="s">
        <v>57</v>
      </c>
      <c r="B9" s="167" t="s">
        <v>112</v>
      </c>
      <c r="C9" s="164"/>
      <c r="D9" s="164"/>
    </row>
    <row r="10" spans="1:4">
      <c r="A10" s="165">
        <v>1</v>
      </c>
      <c r="B10" s="77" t="s">
        <v>111</v>
      </c>
      <c r="C10" s="76"/>
      <c r="D10" s="81" t="s">
        <v>59</v>
      </c>
    </row>
    <row r="11" spans="1:4">
      <c r="A11" s="165">
        <v>2</v>
      </c>
      <c r="B11" s="77" t="s">
        <v>52</v>
      </c>
      <c r="C11" s="76"/>
      <c r="D11" s="81" t="s">
        <v>58</v>
      </c>
    </row>
    <row r="12" spans="1:4" ht="12.75" customHeight="1">
      <c r="B12" s="188" t="s">
        <v>117</v>
      </c>
      <c r="C12" s="80"/>
    </row>
    <row r="13" spans="1:4">
      <c r="B13" s="188" t="s">
        <v>115</v>
      </c>
    </row>
    <row r="14" spans="1:4">
      <c r="B14" s="188" t="s">
        <v>114</v>
      </c>
    </row>
    <row r="15" spans="1:4">
      <c r="B15" s="188" t="s">
        <v>118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41"/>
  <sheetViews>
    <sheetView topLeftCell="A7" zoomScale="85" zoomScaleNormal="85" workbookViewId="0">
      <pane xSplit="4" ySplit="4" topLeftCell="E28" activePane="bottomRight" state="frozen"/>
      <selection activeCell="A7" sqref="A7"/>
      <selection pane="topRight" activeCell="E7" sqref="E7"/>
      <selection pane="bottomLeft" activeCell="A11" sqref="A11"/>
      <selection pane="bottomRight" activeCell="C36" sqref="C36:E36"/>
    </sheetView>
  </sheetViews>
  <sheetFormatPr defaultColWidth="9.140625" defaultRowHeight="12.75"/>
  <cols>
    <col min="1" max="1" width="6.7109375" style="15" customWidth="1"/>
    <col min="2" max="2" width="60.28515625" style="14" customWidth="1"/>
    <col min="3" max="3" width="8.7109375" style="14" customWidth="1"/>
    <col min="4" max="4" width="10" style="16" bestFit="1" customWidth="1"/>
    <col min="5" max="5" width="11.42578125" style="7" bestFit="1" customWidth="1"/>
    <col min="6" max="6" width="21.85546875" style="16" bestFit="1" customWidth="1"/>
    <col min="7" max="7" width="5.7109375" style="17" customWidth="1"/>
    <col min="8" max="8" width="7.28515625" style="2" customWidth="1"/>
    <col min="9" max="9" width="9.140625" style="2"/>
    <col min="10" max="10" width="18.7109375" style="2" bestFit="1" customWidth="1"/>
    <col min="11" max="11" width="9.140625" style="2"/>
    <col min="12" max="12" width="18.5703125" style="2" bestFit="1" customWidth="1"/>
    <col min="13" max="13" width="9.140625" style="2"/>
    <col min="14" max="14" width="15.7109375" style="2" bestFit="1" customWidth="1"/>
    <col min="15" max="15" width="9.140625" style="2"/>
    <col min="16" max="16" width="15.7109375" style="2" bestFit="1" customWidth="1"/>
    <col min="17" max="237" width="9.140625" style="2"/>
    <col min="238" max="238" width="6.7109375" style="2" customWidth="1"/>
    <col min="239" max="239" width="56.7109375" style="2" customWidth="1"/>
    <col min="240" max="240" width="5.7109375" style="2" customWidth="1"/>
    <col min="241" max="241" width="10" style="2" bestFit="1" customWidth="1"/>
    <col min="242" max="242" width="10.28515625" style="2" bestFit="1" customWidth="1"/>
    <col min="243" max="244" width="15.42578125" style="2" customWidth="1"/>
    <col min="245" max="493" width="9.140625" style="2"/>
    <col min="494" max="494" width="6.7109375" style="2" customWidth="1"/>
    <col min="495" max="495" width="56.7109375" style="2" customWidth="1"/>
    <col min="496" max="496" width="5.7109375" style="2" customWidth="1"/>
    <col min="497" max="497" width="10" style="2" bestFit="1" customWidth="1"/>
    <col min="498" max="498" width="10.28515625" style="2" bestFit="1" customWidth="1"/>
    <col min="499" max="500" width="15.42578125" style="2" customWidth="1"/>
    <col min="501" max="749" width="9.140625" style="2"/>
    <col min="750" max="750" width="6.7109375" style="2" customWidth="1"/>
    <col min="751" max="751" width="56.7109375" style="2" customWidth="1"/>
    <col min="752" max="752" width="5.7109375" style="2" customWidth="1"/>
    <col min="753" max="753" width="10" style="2" bestFit="1" customWidth="1"/>
    <col min="754" max="754" width="10.28515625" style="2" bestFit="1" customWidth="1"/>
    <col min="755" max="756" width="15.42578125" style="2" customWidth="1"/>
    <col min="757" max="1005" width="9.140625" style="2"/>
    <col min="1006" max="1006" width="6.7109375" style="2" customWidth="1"/>
    <col min="1007" max="1007" width="56.7109375" style="2" customWidth="1"/>
    <col min="1008" max="1008" width="5.7109375" style="2" customWidth="1"/>
    <col min="1009" max="1009" width="10" style="2" bestFit="1" customWidth="1"/>
    <col min="1010" max="1010" width="10.28515625" style="2" bestFit="1" customWidth="1"/>
    <col min="1011" max="1012" width="15.42578125" style="2" customWidth="1"/>
    <col min="1013" max="1261" width="9.140625" style="2"/>
    <col min="1262" max="1262" width="6.7109375" style="2" customWidth="1"/>
    <col min="1263" max="1263" width="56.7109375" style="2" customWidth="1"/>
    <col min="1264" max="1264" width="5.7109375" style="2" customWidth="1"/>
    <col min="1265" max="1265" width="10" style="2" bestFit="1" customWidth="1"/>
    <col min="1266" max="1266" width="10.28515625" style="2" bestFit="1" customWidth="1"/>
    <col min="1267" max="1268" width="15.42578125" style="2" customWidth="1"/>
    <col min="1269" max="1517" width="9.140625" style="2"/>
    <col min="1518" max="1518" width="6.7109375" style="2" customWidth="1"/>
    <col min="1519" max="1519" width="56.7109375" style="2" customWidth="1"/>
    <col min="1520" max="1520" width="5.7109375" style="2" customWidth="1"/>
    <col min="1521" max="1521" width="10" style="2" bestFit="1" customWidth="1"/>
    <col min="1522" max="1522" width="10.28515625" style="2" bestFit="1" customWidth="1"/>
    <col min="1523" max="1524" width="15.42578125" style="2" customWidth="1"/>
    <col min="1525" max="1773" width="9.140625" style="2"/>
    <col min="1774" max="1774" width="6.7109375" style="2" customWidth="1"/>
    <col min="1775" max="1775" width="56.7109375" style="2" customWidth="1"/>
    <col min="1776" max="1776" width="5.7109375" style="2" customWidth="1"/>
    <col min="1777" max="1777" width="10" style="2" bestFit="1" customWidth="1"/>
    <col min="1778" max="1778" width="10.28515625" style="2" bestFit="1" customWidth="1"/>
    <col min="1779" max="1780" width="15.42578125" style="2" customWidth="1"/>
    <col min="1781" max="2029" width="9.140625" style="2"/>
    <col min="2030" max="2030" width="6.7109375" style="2" customWidth="1"/>
    <col min="2031" max="2031" width="56.7109375" style="2" customWidth="1"/>
    <col min="2032" max="2032" width="5.7109375" style="2" customWidth="1"/>
    <col min="2033" max="2033" width="10" style="2" bestFit="1" customWidth="1"/>
    <col min="2034" max="2034" width="10.28515625" style="2" bestFit="1" customWidth="1"/>
    <col min="2035" max="2036" width="15.42578125" style="2" customWidth="1"/>
    <col min="2037" max="2285" width="9.140625" style="2"/>
    <col min="2286" max="2286" width="6.7109375" style="2" customWidth="1"/>
    <col min="2287" max="2287" width="56.7109375" style="2" customWidth="1"/>
    <col min="2288" max="2288" width="5.7109375" style="2" customWidth="1"/>
    <col min="2289" max="2289" width="10" style="2" bestFit="1" customWidth="1"/>
    <col min="2290" max="2290" width="10.28515625" style="2" bestFit="1" customWidth="1"/>
    <col min="2291" max="2292" width="15.42578125" style="2" customWidth="1"/>
    <col min="2293" max="2541" width="9.140625" style="2"/>
    <col min="2542" max="2542" width="6.7109375" style="2" customWidth="1"/>
    <col min="2543" max="2543" width="56.7109375" style="2" customWidth="1"/>
    <col min="2544" max="2544" width="5.7109375" style="2" customWidth="1"/>
    <col min="2545" max="2545" width="10" style="2" bestFit="1" customWidth="1"/>
    <col min="2546" max="2546" width="10.28515625" style="2" bestFit="1" customWidth="1"/>
    <col min="2547" max="2548" width="15.42578125" style="2" customWidth="1"/>
    <col min="2549" max="2797" width="9.140625" style="2"/>
    <col min="2798" max="2798" width="6.7109375" style="2" customWidth="1"/>
    <col min="2799" max="2799" width="56.7109375" style="2" customWidth="1"/>
    <col min="2800" max="2800" width="5.7109375" style="2" customWidth="1"/>
    <col min="2801" max="2801" width="10" style="2" bestFit="1" customWidth="1"/>
    <col min="2802" max="2802" width="10.28515625" style="2" bestFit="1" customWidth="1"/>
    <col min="2803" max="2804" width="15.42578125" style="2" customWidth="1"/>
    <col min="2805" max="3053" width="9.140625" style="2"/>
    <col min="3054" max="3054" width="6.7109375" style="2" customWidth="1"/>
    <col min="3055" max="3055" width="56.7109375" style="2" customWidth="1"/>
    <col min="3056" max="3056" width="5.7109375" style="2" customWidth="1"/>
    <col min="3057" max="3057" width="10" style="2" bestFit="1" customWidth="1"/>
    <col min="3058" max="3058" width="10.28515625" style="2" bestFit="1" customWidth="1"/>
    <col min="3059" max="3060" width="15.42578125" style="2" customWidth="1"/>
    <col min="3061" max="3309" width="9.140625" style="2"/>
    <col min="3310" max="3310" width="6.7109375" style="2" customWidth="1"/>
    <col min="3311" max="3311" width="56.7109375" style="2" customWidth="1"/>
    <col min="3312" max="3312" width="5.7109375" style="2" customWidth="1"/>
    <col min="3313" max="3313" width="10" style="2" bestFit="1" customWidth="1"/>
    <col min="3314" max="3314" width="10.28515625" style="2" bestFit="1" customWidth="1"/>
    <col min="3315" max="3316" width="15.42578125" style="2" customWidth="1"/>
    <col min="3317" max="3565" width="9.140625" style="2"/>
    <col min="3566" max="3566" width="6.7109375" style="2" customWidth="1"/>
    <col min="3567" max="3567" width="56.7109375" style="2" customWidth="1"/>
    <col min="3568" max="3568" width="5.7109375" style="2" customWidth="1"/>
    <col min="3569" max="3569" width="10" style="2" bestFit="1" customWidth="1"/>
    <col min="3570" max="3570" width="10.28515625" style="2" bestFit="1" customWidth="1"/>
    <col min="3571" max="3572" width="15.42578125" style="2" customWidth="1"/>
    <col min="3573" max="3821" width="9.140625" style="2"/>
    <col min="3822" max="3822" width="6.7109375" style="2" customWidth="1"/>
    <col min="3823" max="3823" width="56.7109375" style="2" customWidth="1"/>
    <col min="3824" max="3824" width="5.7109375" style="2" customWidth="1"/>
    <col min="3825" max="3825" width="10" style="2" bestFit="1" customWidth="1"/>
    <col min="3826" max="3826" width="10.28515625" style="2" bestFit="1" customWidth="1"/>
    <col min="3827" max="3828" width="15.42578125" style="2" customWidth="1"/>
    <col min="3829" max="4077" width="9.140625" style="2"/>
    <col min="4078" max="4078" width="6.7109375" style="2" customWidth="1"/>
    <col min="4079" max="4079" width="56.7109375" style="2" customWidth="1"/>
    <col min="4080" max="4080" width="5.7109375" style="2" customWidth="1"/>
    <col min="4081" max="4081" width="10" style="2" bestFit="1" customWidth="1"/>
    <col min="4082" max="4082" width="10.28515625" style="2" bestFit="1" customWidth="1"/>
    <col min="4083" max="4084" width="15.42578125" style="2" customWidth="1"/>
    <col min="4085" max="4333" width="9.140625" style="2"/>
    <col min="4334" max="4334" width="6.7109375" style="2" customWidth="1"/>
    <col min="4335" max="4335" width="56.7109375" style="2" customWidth="1"/>
    <col min="4336" max="4336" width="5.7109375" style="2" customWidth="1"/>
    <col min="4337" max="4337" width="10" style="2" bestFit="1" customWidth="1"/>
    <col min="4338" max="4338" width="10.28515625" style="2" bestFit="1" customWidth="1"/>
    <col min="4339" max="4340" width="15.42578125" style="2" customWidth="1"/>
    <col min="4341" max="4589" width="9.140625" style="2"/>
    <col min="4590" max="4590" width="6.7109375" style="2" customWidth="1"/>
    <col min="4591" max="4591" width="56.7109375" style="2" customWidth="1"/>
    <col min="4592" max="4592" width="5.7109375" style="2" customWidth="1"/>
    <col min="4593" max="4593" width="10" style="2" bestFit="1" customWidth="1"/>
    <col min="4594" max="4594" width="10.28515625" style="2" bestFit="1" customWidth="1"/>
    <col min="4595" max="4596" width="15.42578125" style="2" customWidth="1"/>
    <col min="4597" max="4845" width="9.140625" style="2"/>
    <col min="4846" max="4846" width="6.7109375" style="2" customWidth="1"/>
    <col min="4847" max="4847" width="56.7109375" style="2" customWidth="1"/>
    <col min="4848" max="4848" width="5.7109375" style="2" customWidth="1"/>
    <col min="4849" max="4849" width="10" style="2" bestFit="1" customWidth="1"/>
    <col min="4850" max="4850" width="10.28515625" style="2" bestFit="1" customWidth="1"/>
    <col min="4851" max="4852" width="15.42578125" style="2" customWidth="1"/>
    <col min="4853" max="5101" width="9.140625" style="2"/>
    <col min="5102" max="5102" width="6.7109375" style="2" customWidth="1"/>
    <col min="5103" max="5103" width="56.7109375" style="2" customWidth="1"/>
    <col min="5104" max="5104" width="5.7109375" style="2" customWidth="1"/>
    <col min="5105" max="5105" width="10" style="2" bestFit="1" customWidth="1"/>
    <col min="5106" max="5106" width="10.28515625" style="2" bestFit="1" customWidth="1"/>
    <col min="5107" max="5108" width="15.42578125" style="2" customWidth="1"/>
    <col min="5109" max="5357" width="9.140625" style="2"/>
    <col min="5358" max="5358" width="6.7109375" style="2" customWidth="1"/>
    <col min="5359" max="5359" width="56.7109375" style="2" customWidth="1"/>
    <col min="5360" max="5360" width="5.7109375" style="2" customWidth="1"/>
    <col min="5361" max="5361" width="10" style="2" bestFit="1" customWidth="1"/>
    <col min="5362" max="5362" width="10.28515625" style="2" bestFit="1" customWidth="1"/>
    <col min="5363" max="5364" width="15.42578125" style="2" customWidth="1"/>
    <col min="5365" max="5613" width="9.140625" style="2"/>
    <col min="5614" max="5614" width="6.7109375" style="2" customWidth="1"/>
    <col min="5615" max="5615" width="56.7109375" style="2" customWidth="1"/>
    <col min="5616" max="5616" width="5.7109375" style="2" customWidth="1"/>
    <col min="5617" max="5617" width="10" style="2" bestFit="1" customWidth="1"/>
    <col min="5618" max="5618" width="10.28515625" style="2" bestFit="1" customWidth="1"/>
    <col min="5619" max="5620" width="15.42578125" style="2" customWidth="1"/>
    <col min="5621" max="5869" width="9.140625" style="2"/>
    <col min="5870" max="5870" width="6.7109375" style="2" customWidth="1"/>
    <col min="5871" max="5871" width="56.7109375" style="2" customWidth="1"/>
    <col min="5872" max="5872" width="5.7109375" style="2" customWidth="1"/>
    <col min="5873" max="5873" width="10" style="2" bestFit="1" customWidth="1"/>
    <col min="5874" max="5874" width="10.28515625" style="2" bestFit="1" customWidth="1"/>
    <col min="5875" max="5876" width="15.42578125" style="2" customWidth="1"/>
    <col min="5877" max="6125" width="9.140625" style="2"/>
    <col min="6126" max="6126" width="6.7109375" style="2" customWidth="1"/>
    <col min="6127" max="6127" width="56.7109375" style="2" customWidth="1"/>
    <col min="6128" max="6128" width="5.7109375" style="2" customWidth="1"/>
    <col min="6129" max="6129" width="10" style="2" bestFit="1" customWidth="1"/>
    <col min="6130" max="6130" width="10.28515625" style="2" bestFit="1" customWidth="1"/>
    <col min="6131" max="6132" width="15.42578125" style="2" customWidth="1"/>
    <col min="6133" max="6381" width="9.140625" style="2"/>
    <col min="6382" max="6382" width="6.7109375" style="2" customWidth="1"/>
    <col min="6383" max="6383" width="56.7109375" style="2" customWidth="1"/>
    <col min="6384" max="6384" width="5.7109375" style="2" customWidth="1"/>
    <col min="6385" max="6385" width="10" style="2" bestFit="1" customWidth="1"/>
    <col min="6386" max="6386" width="10.28515625" style="2" bestFit="1" customWidth="1"/>
    <col min="6387" max="6388" width="15.42578125" style="2" customWidth="1"/>
    <col min="6389" max="6637" width="9.140625" style="2"/>
    <col min="6638" max="6638" width="6.7109375" style="2" customWidth="1"/>
    <col min="6639" max="6639" width="56.7109375" style="2" customWidth="1"/>
    <col min="6640" max="6640" width="5.7109375" style="2" customWidth="1"/>
    <col min="6641" max="6641" width="10" style="2" bestFit="1" customWidth="1"/>
    <col min="6642" max="6642" width="10.28515625" style="2" bestFit="1" customWidth="1"/>
    <col min="6643" max="6644" width="15.42578125" style="2" customWidth="1"/>
    <col min="6645" max="6893" width="9.140625" style="2"/>
    <col min="6894" max="6894" width="6.7109375" style="2" customWidth="1"/>
    <col min="6895" max="6895" width="56.7109375" style="2" customWidth="1"/>
    <col min="6896" max="6896" width="5.7109375" style="2" customWidth="1"/>
    <col min="6897" max="6897" width="10" style="2" bestFit="1" customWidth="1"/>
    <col min="6898" max="6898" width="10.28515625" style="2" bestFit="1" customWidth="1"/>
    <col min="6899" max="6900" width="15.42578125" style="2" customWidth="1"/>
    <col min="6901" max="7149" width="9.140625" style="2"/>
    <col min="7150" max="7150" width="6.7109375" style="2" customWidth="1"/>
    <col min="7151" max="7151" width="56.7109375" style="2" customWidth="1"/>
    <col min="7152" max="7152" width="5.7109375" style="2" customWidth="1"/>
    <col min="7153" max="7153" width="10" style="2" bestFit="1" customWidth="1"/>
    <col min="7154" max="7154" width="10.28515625" style="2" bestFit="1" customWidth="1"/>
    <col min="7155" max="7156" width="15.42578125" style="2" customWidth="1"/>
    <col min="7157" max="7405" width="9.140625" style="2"/>
    <col min="7406" max="7406" width="6.7109375" style="2" customWidth="1"/>
    <col min="7407" max="7407" width="56.7109375" style="2" customWidth="1"/>
    <col min="7408" max="7408" width="5.7109375" style="2" customWidth="1"/>
    <col min="7409" max="7409" width="10" style="2" bestFit="1" customWidth="1"/>
    <col min="7410" max="7410" width="10.28515625" style="2" bestFit="1" customWidth="1"/>
    <col min="7411" max="7412" width="15.42578125" style="2" customWidth="1"/>
    <col min="7413" max="7661" width="9.140625" style="2"/>
    <col min="7662" max="7662" width="6.7109375" style="2" customWidth="1"/>
    <col min="7663" max="7663" width="56.7109375" style="2" customWidth="1"/>
    <col min="7664" max="7664" width="5.7109375" style="2" customWidth="1"/>
    <col min="7665" max="7665" width="10" style="2" bestFit="1" customWidth="1"/>
    <col min="7666" max="7666" width="10.28515625" style="2" bestFit="1" customWidth="1"/>
    <col min="7667" max="7668" width="15.42578125" style="2" customWidth="1"/>
    <col min="7669" max="7917" width="9.140625" style="2"/>
    <col min="7918" max="7918" width="6.7109375" style="2" customWidth="1"/>
    <col min="7919" max="7919" width="56.7109375" style="2" customWidth="1"/>
    <col min="7920" max="7920" width="5.7109375" style="2" customWidth="1"/>
    <col min="7921" max="7921" width="10" style="2" bestFit="1" customWidth="1"/>
    <col min="7922" max="7922" width="10.28515625" style="2" bestFit="1" customWidth="1"/>
    <col min="7923" max="7924" width="15.42578125" style="2" customWidth="1"/>
    <col min="7925" max="8173" width="9.140625" style="2"/>
    <col min="8174" max="8174" width="6.7109375" style="2" customWidth="1"/>
    <col min="8175" max="8175" width="56.7109375" style="2" customWidth="1"/>
    <col min="8176" max="8176" width="5.7109375" style="2" customWidth="1"/>
    <col min="8177" max="8177" width="10" style="2" bestFit="1" customWidth="1"/>
    <col min="8178" max="8178" width="10.28515625" style="2" bestFit="1" customWidth="1"/>
    <col min="8179" max="8180" width="15.42578125" style="2" customWidth="1"/>
    <col min="8181" max="8429" width="9.140625" style="2"/>
    <col min="8430" max="8430" width="6.7109375" style="2" customWidth="1"/>
    <col min="8431" max="8431" width="56.7109375" style="2" customWidth="1"/>
    <col min="8432" max="8432" width="5.7109375" style="2" customWidth="1"/>
    <col min="8433" max="8433" width="10" style="2" bestFit="1" customWidth="1"/>
    <col min="8434" max="8434" width="10.28515625" style="2" bestFit="1" customWidth="1"/>
    <col min="8435" max="8436" width="15.42578125" style="2" customWidth="1"/>
    <col min="8437" max="8685" width="9.140625" style="2"/>
    <col min="8686" max="8686" width="6.7109375" style="2" customWidth="1"/>
    <col min="8687" max="8687" width="56.7109375" style="2" customWidth="1"/>
    <col min="8688" max="8688" width="5.7109375" style="2" customWidth="1"/>
    <col min="8689" max="8689" width="10" style="2" bestFit="1" customWidth="1"/>
    <col min="8690" max="8690" width="10.28515625" style="2" bestFit="1" customWidth="1"/>
    <col min="8691" max="8692" width="15.42578125" style="2" customWidth="1"/>
    <col min="8693" max="8941" width="9.140625" style="2"/>
    <col min="8942" max="8942" width="6.7109375" style="2" customWidth="1"/>
    <col min="8943" max="8943" width="56.7109375" style="2" customWidth="1"/>
    <col min="8944" max="8944" width="5.7109375" style="2" customWidth="1"/>
    <col min="8945" max="8945" width="10" style="2" bestFit="1" customWidth="1"/>
    <col min="8946" max="8946" width="10.28515625" style="2" bestFit="1" customWidth="1"/>
    <col min="8947" max="8948" width="15.42578125" style="2" customWidth="1"/>
    <col min="8949" max="9197" width="9.140625" style="2"/>
    <col min="9198" max="9198" width="6.7109375" style="2" customWidth="1"/>
    <col min="9199" max="9199" width="56.7109375" style="2" customWidth="1"/>
    <col min="9200" max="9200" width="5.7109375" style="2" customWidth="1"/>
    <col min="9201" max="9201" width="10" style="2" bestFit="1" customWidth="1"/>
    <col min="9202" max="9202" width="10.28515625" style="2" bestFit="1" customWidth="1"/>
    <col min="9203" max="9204" width="15.42578125" style="2" customWidth="1"/>
    <col min="9205" max="9453" width="9.140625" style="2"/>
    <col min="9454" max="9454" width="6.7109375" style="2" customWidth="1"/>
    <col min="9455" max="9455" width="56.7109375" style="2" customWidth="1"/>
    <col min="9456" max="9456" width="5.7109375" style="2" customWidth="1"/>
    <col min="9457" max="9457" width="10" style="2" bestFit="1" customWidth="1"/>
    <col min="9458" max="9458" width="10.28515625" style="2" bestFit="1" customWidth="1"/>
    <col min="9459" max="9460" width="15.42578125" style="2" customWidth="1"/>
    <col min="9461" max="9709" width="9.140625" style="2"/>
    <col min="9710" max="9710" width="6.7109375" style="2" customWidth="1"/>
    <col min="9711" max="9711" width="56.7109375" style="2" customWidth="1"/>
    <col min="9712" max="9712" width="5.7109375" style="2" customWidth="1"/>
    <col min="9713" max="9713" width="10" style="2" bestFit="1" customWidth="1"/>
    <col min="9714" max="9714" width="10.28515625" style="2" bestFit="1" customWidth="1"/>
    <col min="9715" max="9716" width="15.42578125" style="2" customWidth="1"/>
    <col min="9717" max="9965" width="9.140625" style="2"/>
    <col min="9966" max="9966" width="6.7109375" style="2" customWidth="1"/>
    <col min="9967" max="9967" width="56.7109375" style="2" customWidth="1"/>
    <col min="9968" max="9968" width="5.7109375" style="2" customWidth="1"/>
    <col min="9969" max="9969" width="10" style="2" bestFit="1" customWidth="1"/>
    <col min="9970" max="9970" width="10.28515625" style="2" bestFit="1" customWidth="1"/>
    <col min="9971" max="9972" width="15.42578125" style="2" customWidth="1"/>
    <col min="9973" max="10221" width="9.140625" style="2"/>
    <col min="10222" max="10222" width="6.7109375" style="2" customWidth="1"/>
    <col min="10223" max="10223" width="56.7109375" style="2" customWidth="1"/>
    <col min="10224" max="10224" width="5.7109375" style="2" customWidth="1"/>
    <col min="10225" max="10225" width="10" style="2" bestFit="1" customWidth="1"/>
    <col min="10226" max="10226" width="10.28515625" style="2" bestFit="1" customWidth="1"/>
    <col min="10227" max="10228" width="15.42578125" style="2" customWidth="1"/>
    <col min="10229" max="10477" width="9.140625" style="2"/>
    <col min="10478" max="10478" width="6.7109375" style="2" customWidth="1"/>
    <col min="10479" max="10479" width="56.7109375" style="2" customWidth="1"/>
    <col min="10480" max="10480" width="5.7109375" style="2" customWidth="1"/>
    <col min="10481" max="10481" width="10" style="2" bestFit="1" customWidth="1"/>
    <col min="10482" max="10482" width="10.28515625" style="2" bestFit="1" customWidth="1"/>
    <col min="10483" max="10484" width="15.42578125" style="2" customWidth="1"/>
    <col min="10485" max="10733" width="9.140625" style="2"/>
    <col min="10734" max="10734" width="6.7109375" style="2" customWidth="1"/>
    <col min="10735" max="10735" width="56.7109375" style="2" customWidth="1"/>
    <col min="10736" max="10736" width="5.7109375" style="2" customWidth="1"/>
    <col min="10737" max="10737" width="10" style="2" bestFit="1" customWidth="1"/>
    <col min="10738" max="10738" width="10.28515625" style="2" bestFit="1" customWidth="1"/>
    <col min="10739" max="10740" width="15.42578125" style="2" customWidth="1"/>
    <col min="10741" max="10989" width="9.140625" style="2"/>
    <col min="10990" max="10990" width="6.7109375" style="2" customWidth="1"/>
    <col min="10991" max="10991" width="56.7109375" style="2" customWidth="1"/>
    <col min="10992" max="10992" width="5.7109375" style="2" customWidth="1"/>
    <col min="10993" max="10993" width="10" style="2" bestFit="1" customWidth="1"/>
    <col min="10994" max="10994" width="10.28515625" style="2" bestFit="1" customWidth="1"/>
    <col min="10995" max="10996" width="15.42578125" style="2" customWidth="1"/>
    <col min="10997" max="11245" width="9.140625" style="2"/>
    <col min="11246" max="11246" width="6.7109375" style="2" customWidth="1"/>
    <col min="11247" max="11247" width="56.7109375" style="2" customWidth="1"/>
    <col min="11248" max="11248" width="5.7109375" style="2" customWidth="1"/>
    <col min="11249" max="11249" width="10" style="2" bestFit="1" customWidth="1"/>
    <col min="11250" max="11250" width="10.28515625" style="2" bestFit="1" customWidth="1"/>
    <col min="11251" max="11252" width="15.42578125" style="2" customWidth="1"/>
    <col min="11253" max="11501" width="9.140625" style="2"/>
    <col min="11502" max="11502" width="6.7109375" style="2" customWidth="1"/>
    <col min="11503" max="11503" width="56.7109375" style="2" customWidth="1"/>
    <col min="11504" max="11504" width="5.7109375" style="2" customWidth="1"/>
    <col min="11505" max="11505" width="10" style="2" bestFit="1" customWidth="1"/>
    <col min="11506" max="11506" width="10.28515625" style="2" bestFit="1" customWidth="1"/>
    <col min="11507" max="11508" width="15.42578125" style="2" customWidth="1"/>
    <col min="11509" max="11757" width="9.140625" style="2"/>
    <col min="11758" max="11758" width="6.7109375" style="2" customWidth="1"/>
    <col min="11759" max="11759" width="56.7109375" style="2" customWidth="1"/>
    <col min="11760" max="11760" width="5.7109375" style="2" customWidth="1"/>
    <col min="11761" max="11761" width="10" style="2" bestFit="1" customWidth="1"/>
    <col min="11762" max="11762" width="10.28515625" style="2" bestFit="1" customWidth="1"/>
    <col min="11763" max="11764" width="15.42578125" style="2" customWidth="1"/>
    <col min="11765" max="12013" width="9.140625" style="2"/>
    <col min="12014" max="12014" width="6.7109375" style="2" customWidth="1"/>
    <col min="12015" max="12015" width="56.7109375" style="2" customWidth="1"/>
    <col min="12016" max="12016" width="5.7109375" style="2" customWidth="1"/>
    <col min="12017" max="12017" width="10" style="2" bestFit="1" customWidth="1"/>
    <col min="12018" max="12018" width="10.28515625" style="2" bestFit="1" customWidth="1"/>
    <col min="12019" max="12020" width="15.42578125" style="2" customWidth="1"/>
    <col min="12021" max="12269" width="9.140625" style="2"/>
    <col min="12270" max="12270" width="6.7109375" style="2" customWidth="1"/>
    <col min="12271" max="12271" width="56.7109375" style="2" customWidth="1"/>
    <col min="12272" max="12272" width="5.7109375" style="2" customWidth="1"/>
    <col min="12273" max="12273" width="10" style="2" bestFit="1" customWidth="1"/>
    <col min="12274" max="12274" width="10.28515625" style="2" bestFit="1" customWidth="1"/>
    <col min="12275" max="12276" width="15.42578125" style="2" customWidth="1"/>
    <col min="12277" max="12525" width="9.140625" style="2"/>
    <col min="12526" max="12526" width="6.7109375" style="2" customWidth="1"/>
    <col min="12527" max="12527" width="56.7109375" style="2" customWidth="1"/>
    <col min="12528" max="12528" width="5.7109375" style="2" customWidth="1"/>
    <col min="12529" max="12529" width="10" style="2" bestFit="1" customWidth="1"/>
    <col min="12530" max="12530" width="10.28515625" style="2" bestFit="1" customWidth="1"/>
    <col min="12531" max="12532" width="15.42578125" style="2" customWidth="1"/>
    <col min="12533" max="12781" width="9.140625" style="2"/>
    <col min="12782" max="12782" width="6.7109375" style="2" customWidth="1"/>
    <col min="12783" max="12783" width="56.7109375" style="2" customWidth="1"/>
    <col min="12784" max="12784" width="5.7109375" style="2" customWidth="1"/>
    <col min="12785" max="12785" width="10" style="2" bestFit="1" customWidth="1"/>
    <col min="12786" max="12786" width="10.28515625" style="2" bestFit="1" customWidth="1"/>
    <col min="12787" max="12788" width="15.42578125" style="2" customWidth="1"/>
    <col min="12789" max="13037" width="9.140625" style="2"/>
    <col min="13038" max="13038" width="6.7109375" style="2" customWidth="1"/>
    <col min="13039" max="13039" width="56.7109375" style="2" customWidth="1"/>
    <col min="13040" max="13040" width="5.7109375" style="2" customWidth="1"/>
    <col min="13041" max="13041" width="10" style="2" bestFit="1" customWidth="1"/>
    <col min="13042" max="13042" width="10.28515625" style="2" bestFit="1" customWidth="1"/>
    <col min="13043" max="13044" width="15.42578125" style="2" customWidth="1"/>
    <col min="13045" max="13293" width="9.140625" style="2"/>
    <col min="13294" max="13294" width="6.7109375" style="2" customWidth="1"/>
    <col min="13295" max="13295" width="56.7109375" style="2" customWidth="1"/>
    <col min="13296" max="13296" width="5.7109375" style="2" customWidth="1"/>
    <col min="13297" max="13297" width="10" style="2" bestFit="1" customWidth="1"/>
    <col min="13298" max="13298" width="10.28515625" style="2" bestFit="1" customWidth="1"/>
    <col min="13299" max="13300" width="15.42578125" style="2" customWidth="1"/>
    <col min="13301" max="13549" width="9.140625" style="2"/>
    <col min="13550" max="13550" width="6.7109375" style="2" customWidth="1"/>
    <col min="13551" max="13551" width="56.7109375" style="2" customWidth="1"/>
    <col min="13552" max="13552" width="5.7109375" style="2" customWidth="1"/>
    <col min="13553" max="13553" width="10" style="2" bestFit="1" customWidth="1"/>
    <col min="13554" max="13554" width="10.28515625" style="2" bestFit="1" customWidth="1"/>
    <col min="13555" max="13556" width="15.42578125" style="2" customWidth="1"/>
    <col min="13557" max="13805" width="9.140625" style="2"/>
    <col min="13806" max="13806" width="6.7109375" style="2" customWidth="1"/>
    <col min="13807" max="13807" width="56.7109375" style="2" customWidth="1"/>
    <col min="13808" max="13808" width="5.7109375" style="2" customWidth="1"/>
    <col min="13809" max="13809" width="10" style="2" bestFit="1" customWidth="1"/>
    <col min="13810" max="13810" width="10.28515625" style="2" bestFit="1" customWidth="1"/>
    <col min="13811" max="13812" width="15.42578125" style="2" customWidth="1"/>
    <col min="13813" max="14061" width="9.140625" style="2"/>
    <col min="14062" max="14062" width="6.7109375" style="2" customWidth="1"/>
    <col min="14063" max="14063" width="56.7109375" style="2" customWidth="1"/>
    <col min="14064" max="14064" width="5.7109375" style="2" customWidth="1"/>
    <col min="14065" max="14065" width="10" style="2" bestFit="1" customWidth="1"/>
    <col min="14066" max="14066" width="10.28515625" style="2" bestFit="1" customWidth="1"/>
    <col min="14067" max="14068" width="15.42578125" style="2" customWidth="1"/>
    <col min="14069" max="14317" width="9.140625" style="2"/>
    <col min="14318" max="14318" width="6.7109375" style="2" customWidth="1"/>
    <col min="14319" max="14319" width="56.7109375" style="2" customWidth="1"/>
    <col min="14320" max="14320" width="5.7109375" style="2" customWidth="1"/>
    <col min="14321" max="14321" width="10" style="2" bestFit="1" customWidth="1"/>
    <col min="14322" max="14322" width="10.28515625" style="2" bestFit="1" customWidth="1"/>
    <col min="14323" max="14324" width="15.42578125" style="2" customWidth="1"/>
    <col min="14325" max="14573" width="9.140625" style="2"/>
    <col min="14574" max="14574" width="6.7109375" style="2" customWidth="1"/>
    <col min="14575" max="14575" width="56.7109375" style="2" customWidth="1"/>
    <col min="14576" max="14576" width="5.7109375" style="2" customWidth="1"/>
    <col min="14577" max="14577" width="10" style="2" bestFit="1" customWidth="1"/>
    <col min="14578" max="14578" width="10.28515625" style="2" bestFit="1" customWidth="1"/>
    <col min="14579" max="14580" width="15.42578125" style="2" customWidth="1"/>
    <col min="14581" max="14829" width="9.140625" style="2"/>
    <col min="14830" max="14830" width="6.7109375" style="2" customWidth="1"/>
    <col min="14831" max="14831" width="56.7109375" style="2" customWidth="1"/>
    <col min="14832" max="14832" width="5.7109375" style="2" customWidth="1"/>
    <col min="14833" max="14833" width="10" style="2" bestFit="1" customWidth="1"/>
    <col min="14834" max="14834" width="10.28515625" style="2" bestFit="1" customWidth="1"/>
    <col min="14835" max="14836" width="15.42578125" style="2" customWidth="1"/>
    <col min="14837" max="15085" width="9.140625" style="2"/>
    <col min="15086" max="15086" width="6.7109375" style="2" customWidth="1"/>
    <col min="15087" max="15087" width="56.7109375" style="2" customWidth="1"/>
    <col min="15088" max="15088" width="5.7109375" style="2" customWidth="1"/>
    <col min="15089" max="15089" width="10" style="2" bestFit="1" customWidth="1"/>
    <col min="15090" max="15090" width="10.28515625" style="2" bestFit="1" customWidth="1"/>
    <col min="15091" max="15092" width="15.42578125" style="2" customWidth="1"/>
    <col min="15093" max="15341" width="9.140625" style="2"/>
    <col min="15342" max="15342" width="6.7109375" style="2" customWidth="1"/>
    <col min="15343" max="15343" width="56.7109375" style="2" customWidth="1"/>
    <col min="15344" max="15344" width="5.7109375" style="2" customWidth="1"/>
    <col min="15345" max="15345" width="10" style="2" bestFit="1" customWidth="1"/>
    <col min="15346" max="15346" width="10.28515625" style="2" bestFit="1" customWidth="1"/>
    <col min="15347" max="15348" width="15.42578125" style="2" customWidth="1"/>
    <col min="15349" max="15597" width="9.140625" style="2"/>
    <col min="15598" max="15598" width="6.7109375" style="2" customWidth="1"/>
    <col min="15599" max="15599" width="56.7109375" style="2" customWidth="1"/>
    <col min="15600" max="15600" width="5.7109375" style="2" customWidth="1"/>
    <col min="15601" max="15601" width="10" style="2" bestFit="1" customWidth="1"/>
    <col min="15602" max="15602" width="10.28515625" style="2" bestFit="1" customWidth="1"/>
    <col min="15603" max="15604" width="15.42578125" style="2" customWidth="1"/>
    <col min="15605" max="15853" width="9.140625" style="2"/>
    <col min="15854" max="15854" width="6.7109375" style="2" customWidth="1"/>
    <col min="15855" max="15855" width="56.7109375" style="2" customWidth="1"/>
    <col min="15856" max="15856" width="5.7109375" style="2" customWidth="1"/>
    <col min="15857" max="15857" width="10" style="2" bestFit="1" customWidth="1"/>
    <col min="15858" max="15858" width="10.28515625" style="2" bestFit="1" customWidth="1"/>
    <col min="15859" max="15860" width="15.42578125" style="2" customWidth="1"/>
    <col min="15861" max="16109" width="9.140625" style="2"/>
    <col min="16110" max="16110" width="6.7109375" style="2" customWidth="1"/>
    <col min="16111" max="16111" width="56.7109375" style="2" customWidth="1"/>
    <col min="16112" max="16112" width="5.7109375" style="2" customWidth="1"/>
    <col min="16113" max="16113" width="10" style="2" bestFit="1" customWidth="1"/>
    <col min="16114" max="16114" width="10.28515625" style="2" bestFit="1" customWidth="1"/>
    <col min="16115" max="16116" width="15.42578125" style="2" customWidth="1"/>
    <col min="16117" max="16384" width="9.140625" style="2"/>
  </cols>
  <sheetData>
    <row r="1" spans="1:16" s="1" customFormat="1" ht="18.75">
      <c r="A1" s="20"/>
      <c r="B1" s="21"/>
      <c r="C1" s="18"/>
      <c r="D1" s="26"/>
      <c r="E1" s="18"/>
      <c r="F1" s="18"/>
      <c r="G1" s="5"/>
    </row>
    <row r="2" spans="1:16" s="1" customFormat="1" ht="18.75">
      <c r="A2" s="20"/>
      <c r="B2" s="21"/>
      <c r="C2" s="18"/>
      <c r="D2" s="26"/>
      <c r="E2" s="21"/>
      <c r="F2" s="19"/>
      <c r="G2" s="5"/>
    </row>
    <row r="3" spans="1:16" s="1" customFormat="1" ht="20.25">
      <c r="A3" s="56" t="s">
        <v>38</v>
      </c>
      <c r="B3" s="22"/>
      <c r="C3" s="22"/>
      <c r="D3" s="27"/>
      <c r="E3" s="23"/>
      <c r="F3" s="23"/>
      <c r="G3" s="6"/>
    </row>
    <row r="4" spans="1:16" ht="16.5">
      <c r="A4" s="173"/>
      <c r="B4" s="173"/>
      <c r="C4" s="173"/>
      <c r="D4" s="173"/>
      <c r="E4" s="173"/>
      <c r="F4" s="173"/>
      <c r="G4" s="8"/>
    </row>
    <row r="5" spans="1:16" s="3" customFormat="1" ht="16.5">
      <c r="A5" s="173"/>
      <c r="B5" s="173"/>
      <c r="C5" s="173"/>
      <c r="D5" s="173"/>
      <c r="E5" s="173"/>
      <c r="F5" s="173"/>
      <c r="G5" s="9"/>
    </row>
    <row r="6" spans="1:16" ht="16.5">
      <c r="A6" s="28"/>
      <c r="B6" s="28"/>
      <c r="C6" s="28"/>
      <c r="D6" s="29"/>
      <c r="E6" s="30"/>
      <c r="F6" s="30"/>
      <c r="G6" s="10"/>
    </row>
    <row r="7" spans="1:16" s="4" customFormat="1" ht="16.5">
      <c r="A7" s="174" t="s">
        <v>2</v>
      </c>
      <c r="B7" s="174"/>
      <c r="C7" s="174"/>
      <c r="D7" s="174"/>
      <c r="E7" s="174"/>
      <c r="F7" s="174"/>
      <c r="G7" s="11"/>
    </row>
    <row r="8" spans="1:16" s="4" customFormat="1" ht="17.25" thickBot="1">
      <c r="A8" s="174" t="s">
        <v>62</v>
      </c>
      <c r="B8" s="174"/>
      <c r="C8" s="174"/>
      <c r="D8" s="174"/>
      <c r="E8" s="174"/>
      <c r="F8" s="174"/>
      <c r="G8" s="12"/>
      <c r="I8" s="59"/>
      <c r="J8" s="59"/>
      <c r="K8" s="59"/>
      <c r="L8" s="59"/>
      <c r="M8" s="59"/>
      <c r="N8" s="59"/>
      <c r="O8" s="59"/>
    </row>
    <row r="9" spans="1:16" s="4" customFormat="1" ht="27" customHeight="1" thickBot="1">
      <c r="A9" s="24"/>
      <c r="B9" s="25"/>
      <c r="C9" s="25"/>
      <c r="D9" s="175"/>
      <c r="E9" s="175"/>
      <c r="F9" s="175"/>
      <c r="G9" s="12"/>
      <c r="I9" s="169" t="s">
        <v>41</v>
      </c>
      <c r="J9" s="170"/>
      <c r="K9" s="169" t="s">
        <v>42</v>
      </c>
      <c r="L9" s="170"/>
      <c r="M9" s="171" t="s">
        <v>43</v>
      </c>
      <c r="N9" s="172"/>
      <c r="O9" s="171" t="s">
        <v>44</v>
      </c>
      <c r="P9" s="172"/>
    </row>
    <row r="10" spans="1:16" s="4" customFormat="1" ht="25.5">
      <c r="A10" s="48" t="s">
        <v>7</v>
      </c>
      <c r="B10" s="48" t="s">
        <v>8</v>
      </c>
      <c r="C10" s="54" t="s">
        <v>9</v>
      </c>
      <c r="D10" s="54" t="s">
        <v>10</v>
      </c>
      <c r="E10" s="55" t="s">
        <v>3</v>
      </c>
      <c r="F10" s="54" t="s">
        <v>4</v>
      </c>
      <c r="G10" s="12"/>
      <c r="I10" s="49" t="s">
        <v>110</v>
      </c>
      <c r="J10" s="163" t="s">
        <v>0</v>
      </c>
      <c r="K10" s="49" t="s">
        <v>110</v>
      </c>
      <c r="L10" s="163" t="s">
        <v>0</v>
      </c>
      <c r="M10" s="49" t="s">
        <v>110</v>
      </c>
      <c r="N10" s="163" t="s">
        <v>0</v>
      </c>
      <c r="O10" s="49" t="s">
        <v>110</v>
      </c>
      <c r="P10" s="163" t="s">
        <v>0</v>
      </c>
    </row>
    <row r="11" spans="1:16" s="4" customFormat="1" ht="31.5">
      <c r="A11" s="49">
        <v>1</v>
      </c>
      <c r="B11" s="34" t="s">
        <v>11</v>
      </c>
      <c r="C11" s="33" t="s">
        <v>12</v>
      </c>
      <c r="D11" s="47">
        <v>4325</v>
      </c>
      <c r="E11" s="82"/>
      <c r="F11" s="83">
        <f>D11*E11</f>
        <v>0</v>
      </c>
      <c r="G11" s="12"/>
      <c r="I11" s="61">
        <v>476</v>
      </c>
      <c r="J11" s="62">
        <f t="shared" ref="J11:J22" si="0">I11*E11</f>
        <v>0</v>
      </c>
      <c r="K11" s="65">
        <v>454</v>
      </c>
      <c r="L11" s="69">
        <f t="shared" ref="L11:L22" si="1">K11*E11</f>
        <v>0</v>
      </c>
      <c r="M11" s="65">
        <v>1704</v>
      </c>
      <c r="N11" s="69">
        <f t="shared" ref="N11:N22" si="2">M11*E11</f>
        <v>0</v>
      </c>
      <c r="O11" s="65">
        <v>1691</v>
      </c>
      <c r="P11" s="71">
        <f t="shared" ref="P11:P22" si="3">O11*E11</f>
        <v>0</v>
      </c>
    </row>
    <row r="12" spans="1:16" s="4" customFormat="1" ht="63">
      <c r="A12" s="49">
        <v>2</v>
      </c>
      <c r="B12" s="35" t="s">
        <v>13</v>
      </c>
      <c r="C12" s="33" t="s">
        <v>14</v>
      </c>
      <c r="D12" s="47">
        <v>3083</v>
      </c>
      <c r="E12" s="82"/>
      <c r="F12" s="83">
        <f t="shared" ref="F12:F33" si="4">D12*E12</f>
        <v>0</v>
      </c>
      <c r="G12" s="12"/>
      <c r="I12" s="61">
        <v>778</v>
      </c>
      <c r="J12" s="62">
        <f t="shared" si="0"/>
        <v>0</v>
      </c>
      <c r="K12" s="65">
        <v>303</v>
      </c>
      <c r="L12" s="69">
        <f t="shared" si="1"/>
        <v>0</v>
      </c>
      <c r="M12" s="65">
        <v>1040</v>
      </c>
      <c r="N12" s="69">
        <f t="shared" si="2"/>
        <v>0</v>
      </c>
      <c r="O12" s="65">
        <v>962</v>
      </c>
      <c r="P12" s="71">
        <f t="shared" si="3"/>
        <v>0</v>
      </c>
    </row>
    <row r="13" spans="1:16" s="4" customFormat="1" ht="47.25">
      <c r="A13" s="49">
        <v>3</v>
      </c>
      <c r="B13" s="34" t="s">
        <v>15</v>
      </c>
      <c r="C13" s="33" t="s">
        <v>16</v>
      </c>
      <c r="D13" s="47">
        <v>1277</v>
      </c>
      <c r="E13" s="82"/>
      <c r="F13" s="83">
        <f t="shared" si="4"/>
        <v>0</v>
      </c>
      <c r="G13" s="12"/>
      <c r="I13" s="61">
        <v>385</v>
      </c>
      <c r="J13" s="62">
        <f t="shared" si="0"/>
        <v>0</v>
      </c>
      <c r="K13" s="65">
        <v>91</v>
      </c>
      <c r="L13" s="69">
        <f t="shared" si="1"/>
        <v>0</v>
      </c>
      <c r="M13" s="65">
        <v>416</v>
      </c>
      <c r="N13" s="69">
        <f t="shared" si="2"/>
        <v>0</v>
      </c>
      <c r="O13" s="65">
        <v>385</v>
      </c>
      <c r="P13" s="71">
        <f t="shared" si="3"/>
        <v>0</v>
      </c>
    </row>
    <row r="14" spans="1:16" s="4" customFormat="1" ht="47.25">
      <c r="A14" s="49">
        <v>4</v>
      </c>
      <c r="B14" s="35" t="s">
        <v>17</v>
      </c>
      <c r="C14" s="33" t="s">
        <v>14</v>
      </c>
      <c r="D14" s="47">
        <v>3587</v>
      </c>
      <c r="E14" s="82"/>
      <c r="F14" s="83">
        <f t="shared" si="4"/>
        <v>0</v>
      </c>
      <c r="G14" s="13"/>
      <c r="I14" s="61">
        <v>1282</v>
      </c>
      <c r="J14" s="62">
        <f t="shared" si="0"/>
        <v>0</v>
      </c>
      <c r="K14" s="65">
        <v>303</v>
      </c>
      <c r="L14" s="69">
        <f t="shared" si="1"/>
        <v>0</v>
      </c>
      <c r="M14" s="65">
        <v>1040</v>
      </c>
      <c r="N14" s="69">
        <f t="shared" si="2"/>
        <v>0</v>
      </c>
      <c r="O14" s="65">
        <v>962</v>
      </c>
      <c r="P14" s="71">
        <f t="shared" si="3"/>
        <v>0</v>
      </c>
    </row>
    <row r="15" spans="1:16" s="4" customFormat="1" ht="47.25">
      <c r="A15" s="49">
        <v>5</v>
      </c>
      <c r="B15" s="35" t="s">
        <v>63</v>
      </c>
      <c r="C15" s="33" t="s">
        <v>12</v>
      </c>
      <c r="D15" s="47">
        <v>5419</v>
      </c>
      <c r="E15" s="82"/>
      <c r="F15" s="83">
        <f t="shared" si="4"/>
        <v>0</v>
      </c>
      <c r="G15" s="32"/>
      <c r="I15" s="61">
        <v>962</v>
      </c>
      <c r="J15" s="62">
        <f t="shared" si="0"/>
        <v>0</v>
      </c>
      <c r="K15" s="65">
        <v>454</v>
      </c>
      <c r="L15" s="69">
        <f t="shared" si="1"/>
        <v>0</v>
      </c>
      <c r="M15" s="65">
        <v>2078</v>
      </c>
      <c r="N15" s="69">
        <f t="shared" si="2"/>
        <v>0</v>
      </c>
      <c r="O15" s="65">
        <v>1925</v>
      </c>
      <c r="P15" s="71">
        <f t="shared" si="3"/>
        <v>0</v>
      </c>
    </row>
    <row r="16" spans="1:16" s="4" customFormat="1" ht="31.5">
      <c r="A16" s="49">
        <v>6</v>
      </c>
      <c r="B16" s="35" t="s">
        <v>18</v>
      </c>
      <c r="C16" s="33" t="s">
        <v>16</v>
      </c>
      <c r="D16" s="47">
        <v>687</v>
      </c>
      <c r="E16" s="82"/>
      <c r="F16" s="83">
        <f t="shared" si="4"/>
        <v>0</v>
      </c>
      <c r="G16" s="32"/>
      <c r="I16" s="61">
        <v>687</v>
      </c>
      <c r="J16" s="62">
        <f t="shared" si="0"/>
        <v>0</v>
      </c>
      <c r="K16" s="65">
        <v>0</v>
      </c>
      <c r="L16" s="69">
        <f t="shared" si="1"/>
        <v>0</v>
      </c>
      <c r="M16" s="65">
        <v>0</v>
      </c>
      <c r="N16" s="69">
        <f t="shared" si="2"/>
        <v>0</v>
      </c>
      <c r="O16" s="65">
        <v>0</v>
      </c>
      <c r="P16" s="71">
        <f t="shared" si="3"/>
        <v>0</v>
      </c>
    </row>
    <row r="17" spans="1:16" s="4" customFormat="1" ht="47.25">
      <c r="A17" s="49">
        <v>7</v>
      </c>
      <c r="B17" s="35" t="s">
        <v>19</v>
      </c>
      <c r="C17" s="33" t="s">
        <v>14</v>
      </c>
      <c r="D17" s="47">
        <v>614</v>
      </c>
      <c r="E17" s="82"/>
      <c r="F17" s="83">
        <f t="shared" si="4"/>
        <v>0</v>
      </c>
      <c r="G17" s="32"/>
      <c r="I17" s="61">
        <v>614</v>
      </c>
      <c r="J17" s="62">
        <f t="shared" si="0"/>
        <v>0</v>
      </c>
      <c r="K17" s="65">
        <v>0</v>
      </c>
      <c r="L17" s="69">
        <f t="shared" si="1"/>
        <v>0</v>
      </c>
      <c r="M17" s="65">
        <v>0</v>
      </c>
      <c r="N17" s="69">
        <f t="shared" si="2"/>
        <v>0</v>
      </c>
      <c r="O17" s="65">
        <v>0</v>
      </c>
      <c r="P17" s="71">
        <f t="shared" si="3"/>
        <v>0</v>
      </c>
    </row>
    <row r="18" spans="1:16" s="4" customFormat="1" ht="31.5">
      <c r="A18" s="49">
        <v>8</v>
      </c>
      <c r="B18" s="37" t="s">
        <v>20</v>
      </c>
      <c r="C18" s="38" t="s">
        <v>16</v>
      </c>
      <c r="D18" s="47">
        <v>69</v>
      </c>
      <c r="E18" s="82"/>
      <c r="F18" s="83">
        <f t="shared" si="4"/>
        <v>0</v>
      </c>
      <c r="G18" s="32"/>
      <c r="I18" s="61">
        <v>0</v>
      </c>
      <c r="J18" s="62">
        <f t="shared" si="0"/>
        <v>0</v>
      </c>
      <c r="K18" s="65">
        <v>6</v>
      </c>
      <c r="L18" s="69">
        <f t="shared" si="1"/>
        <v>0</v>
      </c>
      <c r="M18" s="65">
        <v>25</v>
      </c>
      <c r="N18" s="69">
        <f t="shared" si="2"/>
        <v>0</v>
      </c>
      <c r="O18" s="65">
        <v>38</v>
      </c>
      <c r="P18" s="71">
        <f t="shared" si="3"/>
        <v>0</v>
      </c>
    </row>
    <row r="19" spans="1:16" s="4" customFormat="1" ht="31.5">
      <c r="A19" s="49">
        <v>9</v>
      </c>
      <c r="B19" s="39" t="s">
        <v>21</v>
      </c>
      <c r="C19" s="40" t="s">
        <v>12</v>
      </c>
      <c r="D19" s="47">
        <v>15347</v>
      </c>
      <c r="E19" s="82"/>
      <c r="F19" s="83">
        <f t="shared" si="4"/>
        <v>0</v>
      </c>
      <c r="G19" s="32"/>
      <c r="I19" s="61"/>
      <c r="J19" s="62">
        <f t="shared" si="0"/>
        <v>0</v>
      </c>
      <c r="K19" s="65">
        <v>1528</v>
      </c>
      <c r="L19" s="69">
        <f t="shared" si="1"/>
        <v>0</v>
      </c>
      <c r="M19" s="65">
        <v>8107</v>
      </c>
      <c r="N19" s="69">
        <f t="shared" si="2"/>
        <v>0</v>
      </c>
      <c r="O19" s="65">
        <v>5712</v>
      </c>
      <c r="P19" s="71">
        <f t="shared" si="3"/>
        <v>0</v>
      </c>
    </row>
    <row r="20" spans="1:16" s="4" customFormat="1" ht="47.25">
      <c r="A20" s="49">
        <v>10</v>
      </c>
      <c r="B20" s="35" t="s">
        <v>22</v>
      </c>
      <c r="C20" s="41" t="s">
        <v>23</v>
      </c>
      <c r="D20" s="47">
        <v>12375</v>
      </c>
      <c r="E20" s="82"/>
      <c r="F20" s="83">
        <f t="shared" si="4"/>
        <v>0</v>
      </c>
      <c r="G20" s="32"/>
      <c r="I20" s="63">
        <v>4093</v>
      </c>
      <c r="J20" s="62">
        <f t="shared" si="0"/>
        <v>0</v>
      </c>
      <c r="K20" s="65">
        <v>886</v>
      </c>
      <c r="L20" s="69">
        <f t="shared" si="1"/>
        <v>0</v>
      </c>
      <c r="M20" s="65">
        <v>4511</v>
      </c>
      <c r="N20" s="69">
        <f t="shared" si="2"/>
        <v>0</v>
      </c>
      <c r="O20" s="65">
        <v>2885</v>
      </c>
      <c r="P20" s="71">
        <f t="shared" si="3"/>
        <v>0</v>
      </c>
    </row>
    <row r="21" spans="1:16" s="4" customFormat="1" ht="47.25">
      <c r="A21" s="49">
        <v>11</v>
      </c>
      <c r="B21" s="42" t="s">
        <v>24</v>
      </c>
      <c r="C21" s="33" t="s">
        <v>25</v>
      </c>
      <c r="D21" s="47">
        <v>393</v>
      </c>
      <c r="E21" s="82"/>
      <c r="F21" s="83">
        <f t="shared" si="4"/>
        <v>0</v>
      </c>
      <c r="G21" s="32"/>
      <c r="I21" s="64">
        <v>393</v>
      </c>
      <c r="J21" s="62">
        <f t="shared" si="0"/>
        <v>0</v>
      </c>
      <c r="K21" s="65">
        <v>0</v>
      </c>
      <c r="L21" s="69">
        <f t="shared" si="1"/>
        <v>0</v>
      </c>
      <c r="M21" s="65">
        <v>0</v>
      </c>
      <c r="N21" s="69">
        <f t="shared" si="2"/>
        <v>0</v>
      </c>
      <c r="O21" s="65">
        <v>0</v>
      </c>
      <c r="P21" s="71">
        <f t="shared" si="3"/>
        <v>0</v>
      </c>
    </row>
    <row r="22" spans="1:16" s="4" customFormat="1" ht="47.25">
      <c r="A22" s="49">
        <v>12</v>
      </c>
      <c r="B22" s="39" t="s">
        <v>26</v>
      </c>
      <c r="C22" s="40" t="s">
        <v>25</v>
      </c>
      <c r="D22" s="47">
        <v>355</v>
      </c>
      <c r="E22" s="82"/>
      <c r="F22" s="83">
        <f t="shared" si="4"/>
        <v>0</v>
      </c>
      <c r="G22" s="32"/>
      <c r="I22" s="64"/>
      <c r="J22" s="62">
        <f t="shared" si="0"/>
        <v>0</v>
      </c>
      <c r="K22" s="65">
        <v>6</v>
      </c>
      <c r="L22" s="69">
        <f t="shared" si="1"/>
        <v>0</v>
      </c>
      <c r="M22" s="65">
        <v>200</v>
      </c>
      <c r="N22" s="69">
        <f t="shared" si="2"/>
        <v>0</v>
      </c>
      <c r="O22" s="65">
        <v>149</v>
      </c>
      <c r="P22" s="71">
        <f t="shared" si="3"/>
        <v>0</v>
      </c>
    </row>
    <row r="23" spans="1:16" ht="31.5">
      <c r="A23" s="49">
        <v>13</v>
      </c>
      <c r="B23" s="43" t="s">
        <v>27</v>
      </c>
      <c r="C23" s="33"/>
      <c r="D23" s="47"/>
      <c r="E23" s="82"/>
      <c r="F23" s="83"/>
      <c r="G23" s="32"/>
      <c r="I23" s="64"/>
      <c r="J23" s="62"/>
      <c r="K23" s="65"/>
      <c r="L23" s="69"/>
      <c r="M23" s="65"/>
      <c r="N23" s="69"/>
      <c r="O23" s="65"/>
      <c r="P23" s="71"/>
    </row>
    <row r="24" spans="1:16" ht="15.75">
      <c r="A24" s="49">
        <v>13.1</v>
      </c>
      <c r="B24" s="44" t="s">
        <v>28</v>
      </c>
      <c r="C24" s="45" t="s">
        <v>12</v>
      </c>
      <c r="D24" s="47">
        <f>1.4*658</f>
        <v>921.19999999999993</v>
      </c>
      <c r="E24" s="82"/>
      <c r="F24" s="83">
        <f t="shared" si="4"/>
        <v>0</v>
      </c>
      <c r="G24" s="32"/>
      <c r="I24" s="64"/>
      <c r="J24" s="62">
        <f t="shared" ref="J24:J34" si="5">I24*E24</f>
        <v>0</v>
      </c>
      <c r="K24" s="65">
        <f>1.4*71</f>
        <v>99.399999999999991</v>
      </c>
      <c r="L24" s="69">
        <f t="shared" ref="L24:L34" si="6">K24*E24</f>
        <v>0</v>
      </c>
      <c r="M24" s="65">
        <f>1.4*361</f>
        <v>505.4</v>
      </c>
      <c r="N24" s="69">
        <f t="shared" ref="N24:N34" si="7">M24*E24</f>
        <v>0</v>
      </c>
      <c r="O24" s="65">
        <f>1.4*226</f>
        <v>316.39999999999998</v>
      </c>
      <c r="P24" s="71">
        <f t="shared" ref="P24:P34" si="8">O24*E24</f>
        <v>0</v>
      </c>
    </row>
    <row r="25" spans="1:16" ht="15.75">
      <c r="A25" s="49">
        <v>13.2</v>
      </c>
      <c r="B25" s="44" t="s">
        <v>29</v>
      </c>
      <c r="C25" s="45" t="s">
        <v>12</v>
      </c>
      <c r="D25" s="47">
        <f>1.4*255</f>
        <v>357</v>
      </c>
      <c r="E25" s="82"/>
      <c r="F25" s="83">
        <f t="shared" si="4"/>
        <v>0</v>
      </c>
      <c r="G25" s="32"/>
      <c r="H25" s="31"/>
      <c r="I25" s="64"/>
      <c r="J25" s="62">
        <f t="shared" si="5"/>
        <v>0</v>
      </c>
      <c r="K25" s="65">
        <f>1.4*21</f>
        <v>29.4</v>
      </c>
      <c r="L25" s="69">
        <f t="shared" si="6"/>
        <v>0</v>
      </c>
      <c r="M25" s="65">
        <f>1.4*144</f>
        <v>201.6</v>
      </c>
      <c r="N25" s="69">
        <f t="shared" si="7"/>
        <v>0</v>
      </c>
      <c r="O25" s="65">
        <f>1.4*90</f>
        <v>125.99999999999999</v>
      </c>
      <c r="P25" s="71">
        <f t="shared" si="8"/>
        <v>0</v>
      </c>
    </row>
    <row r="26" spans="1:16" ht="47.25">
      <c r="A26" s="49">
        <v>14</v>
      </c>
      <c r="B26" s="34" t="s">
        <v>30</v>
      </c>
      <c r="C26" s="33" t="s">
        <v>31</v>
      </c>
      <c r="D26" s="47">
        <v>35</v>
      </c>
      <c r="E26" s="82"/>
      <c r="F26" s="83">
        <f t="shared" si="4"/>
        <v>0</v>
      </c>
      <c r="G26" s="32"/>
      <c r="H26" s="32"/>
      <c r="I26" s="65">
        <v>12</v>
      </c>
      <c r="J26" s="62">
        <f t="shared" si="5"/>
        <v>0</v>
      </c>
      <c r="K26" s="65">
        <v>3</v>
      </c>
      <c r="L26" s="69">
        <f t="shared" si="6"/>
        <v>0</v>
      </c>
      <c r="M26" s="65">
        <v>11</v>
      </c>
      <c r="N26" s="69">
        <f t="shared" si="7"/>
        <v>0</v>
      </c>
      <c r="O26" s="65">
        <v>9</v>
      </c>
      <c r="P26" s="71">
        <f t="shared" si="8"/>
        <v>0</v>
      </c>
    </row>
    <row r="27" spans="1:16" ht="47.25">
      <c r="A27" s="49">
        <v>15</v>
      </c>
      <c r="B27" s="36" t="s">
        <v>32</v>
      </c>
      <c r="C27" s="33" t="s">
        <v>31</v>
      </c>
      <c r="D27" s="47">
        <v>87</v>
      </c>
      <c r="E27" s="82"/>
      <c r="F27" s="83">
        <f t="shared" si="4"/>
        <v>0</v>
      </c>
      <c r="G27" s="32"/>
      <c r="H27" s="32"/>
      <c r="I27" s="65">
        <v>32</v>
      </c>
      <c r="J27" s="62">
        <f t="shared" si="5"/>
        <v>0</v>
      </c>
      <c r="K27" s="65">
        <v>8</v>
      </c>
      <c r="L27" s="69">
        <f t="shared" si="6"/>
        <v>0</v>
      </c>
      <c r="M27" s="65">
        <v>22</v>
      </c>
      <c r="N27" s="69">
        <f t="shared" si="7"/>
        <v>0</v>
      </c>
      <c r="O27" s="65">
        <v>25</v>
      </c>
      <c r="P27" s="71">
        <f t="shared" si="8"/>
        <v>0</v>
      </c>
    </row>
    <row r="28" spans="1:16" ht="31.5">
      <c r="A28" s="49">
        <v>16</v>
      </c>
      <c r="B28" s="46" t="s">
        <v>33</v>
      </c>
      <c r="C28" s="33" t="s">
        <v>31</v>
      </c>
      <c r="D28" s="47">
        <v>80</v>
      </c>
      <c r="E28" s="82"/>
      <c r="F28" s="83">
        <f t="shared" si="4"/>
        <v>0</v>
      </c>
      <c r="G28" s="32"/>
      <c r="H28" s="32"/>
      <c r="I28" s="61">
        <v>30</v>
      </c>
      <c r="J28" s="62">
        <f t="shared" si="5"/>
        <v>0</v>
      </c>
      <c r="K28" s="65">
        <v>6</v>
      </c>
      <c r="L28" s="69">
        <f t="shared" si="6"/>
        <v>0</v>
      </c>
      <c r="M28" s="65">
        <v>22</v>
      </c>
      <c r="N28" s="69">
        <f t="shared" si="7"/>
        <v>0</v>
      </c>
      <c r="O28" s="65">
        <v>22</v>
      </c>
      <c r="P28" s="71">
        <f t="shared" si="8"/>
        <v>0</v>
      </c>
    </row>
    <row r="29" spans="1:16" ht="31.5">
      <c r="A29" s="49">
        <v>17</v>
      </c>
      <c r="B29" s="46" t="s">
        <v>34</v>
      </c>
      <c r="C29" s="33" t="s">
        <v>12</v>
      </c>
      <c r="D29" s="47">
        <v>251</v>
      </c>
      <c r="E29" s="82"/>
      <c r="F29" s="83">
        <f t="shared" si="4"/>
        <v>0</v>
      </c>
      <c r="G29" s="32"/>
      <c r="H29" s="32"/>
      <c r="I29" s="61">
        <v>85</v>
      </c>
      <c r="J29" s="62">
        <f t="shared" si="5"/>
        <v>0</v>
      </c>
      <c r="K29" s="65">
        <v>16</v>
      </c>
      <c r="L29" s="69">
        <f t="shared" si="6"/>
        <v>0</v>
      </c>
      <c r="M29" s="65">
        <v>90</v>
      </c>
      <c r="N29" s="69">
        <f t="shared" si="7"/>
        <v>0</v>
      </c>
      <c r="O29" s="65">
        <v>60</v>
      </c>
      <c r="P29" s="71">
        <f t="shared" si="8"/>
        <v>0</v>
      </c>
    </row>
    <row r="30" spans="1:16" ht="47.25">
      <c r="A30" s="49">
        <v>19</v>
      </c>
      <c r="B30" s="35" t="s">
        <v>35</v>
      </c>
      <c r="C30" s="33" t="s">
        <v>31</v>
      </c>
      <c r="D30" s="47">
        <v>28</v>
      </c>
      <c r="E30" s="82"/>
      <c r="F30" s="83">
        <f t="shared" si="4"/>
        <v>0</v>
      </c>
      <c r="G30" s="32"/>
      <c r="H30" s="32"/>
      <c r="I30" s="61">
        <v>3</v>
      </c>
      <c r="J30" s="62">
        <f t="shared" si="5"/>
        <v>0</v>
      </c>
      <c r="K30" s="65">
        <v>2</v>
      </c>
      <c r="L30" s="69">
        <f t="shared" si="6"/>
        <v>0</v>
      </c>
      <c r="M30" s="65">
        <v>14</v>
      </c>
      <c r="N30" s="69">
        <f t="shared" si="7"/>
        <v>0</v>
      </c>
      <c r="O30" s="65">
        <v>9</v>
      </c>
      <c r="P30" s="71">
        <f t="shared" si="8"/>
        <v>0</v>
      </c>
    </row>
    <row r="31" spans="1:16" ht="15.75">
      <c r="A31" s="49"/>
      <c r="B31" s="36" t="s">
        <v>36</v>
      </c>
      <c r="C31" s="33" t="s">
        <v>1</v>
      </c>
      <c r="D31" s="47">
        <v>8</v>
      </c>
      <c r="E31" s="82"/>
      <c r="F31" s="83">
        <f t="shared" si="4"/>
        <v>0</v>
      </c>
      <c r="G31" s="32"/>
      <c r="H31" s="32"/>
      <c r="I31" s="61">
        <v>2</v>
      </c>
      <c r="J31" s="62">
        <f t="shared" si="5"/>
        <v>0</v>
      </c>
      <c r="K31" s="65">
        <v>2</v>
      </c>
      <c r="L31" s="69">
        <f t="shared" si="6"/>
        <v>0</v>
      </c>
      <c r="M31" s="65">
        <v>2</v>
      </c>
      <c r="N31" s="69">
        <f t="shared" si="7"/>
        <v>0</v>
      </c>
      <c r="O31" s="65">
        <v>2</v>
      </c>
      <c r="P31" s="71">
        <f t="shared" si="8"/>
        <v>0</v>
      </c>
    </row>
    <row r="32" spans="1:16" ht="47.25">
      <c r="A32" s="49">
        <v>20</v>
      </c>
      <c r="B32" s="35" t="s">
        <v>39</v>
      </c>
      <c r="C32" s="33" t="s">
        <v>16</v>
      </c>
      <c r="D32" s="47">
        <v>346</v>
      </c>
      <c r="E32" s="82"/>
      <c r="F32" s="83">
        <f t="shared" si="4"/>
        <v>0</v>
      </c>
      <c r="G32" s="32"/>
      <c r="H32" s="32"/>
      <c r="I32" s="61">
        <v>346</v>
      </c>
      <c r="J32" s="62">
        <f t="shared" si="5"/>
        <v>0</v>
      </c>
      <c r="K32" s="65">
        <v>0</v>
      </c>
      <c r="L32" s="69">
        <f t="shared" si="6"/>
        <v>0</v>
      </c>
      <c r="M32" s="65">
        <v>0</v>
      </c>
      <c r="N32" s="69">
        <f t="shared" si="7"/>
        <v>0</v>
      </c>
      <c r="O32" s="65">
        <v>0</v>
      </c>
      <c r="P32" s="71">
        <f t="shared" si="8"/>
        <v>0</v>
      </c>
    </row>
    <row r="33" spans="1:16" ht="47.25">
      <c r="A33" s="49">
        <v>21</v>
      </c>
      <c r="B33" s="35" t="s">
        <v>40</v>
      </c>
      <c r="C33" s="33" t="s">
        <v>12</v>
      </c>
      <c r="D33" s="47">
        <v>3847</v>
      </c>
      <c r="E33" s="82"/>
      <c r="F33" s="83">
        <f t="shared" si="4"/>
        <v>0</v>
      </c>
      <c r="H33" s="31"/>
      <c r="I33" s="61">
        <v>3847</v>
      </c>
      <c r="J33" s="62">
        <f t="shared" si="5"/>
        <v>0</v>
      </c>
      <c r="K33" s="65">
        <v>0</v>
      </c>
      <c r="L33" s="69">
        <f t="shared" si="6"/>
        <v>0</v>
      </c>
      <c r="M33" s="65">
        <v>0</v>
      </c>
      <c r="N33" s="69">
        <f t="shared" si="7"/>
        <v>0</v>
      </c>
      <c r="O33" s="65">
        <v>0</v>
      </c>
      <c r="P33" s="71">
        <f t="shared" si="8"/>
        <v>0</v>
      </c>
    </row>
    <row r="34" spans="1:16" ht="48" thickBot="1">
      <c r="A34" s="50">
        <v>22</v>
      </c>
      <c r="B34" s="51" t="s">
        <v>37</v>
      </c>
      <c r="C34" s="52" t="s">
        <v>12</v>
      </c>
      <c r="D34" s="53">
        <v>3847</v>
      </c>
      <c r="E34" s="84"/>
      <c r="F34" s="85">
        <f t="shared" ref="F34" si="9">D34*E34</f>
        <v>0</v>
      </c>
      <c r="I34" s="61">
        <v>3847</v>
      </c>
      <c r="J34" s="62">
        <f t="shared" si="5"/>
        <v>0</v>
      </c>
      <c r="K34" s="65">
        <v>0</v>
      </c>
      <c r="L34" s="69">
        <f t="shared" si="6"/>
        <v>0</v>
      </c>
      <c r="M34" s="65">
        <v>0</v>
      </c>
      <c r="N34" s="69">
        <f t="shared" si="7"/>
        <v>0</v>
      </c>
      <c r="O34" s="65">
        <v>0</v>
      </c>
      <c r="P34" s="71">
        <f t="shared" si="8"/>
        <v>0</v>
      </c>
    </row>
    <row r="35" spans="1:16" ht="15.75">
      <c r="E35" s="86" t="s">
        <v>60</v>
      </c>
      <c r="F35" s="87">
        <f>SUM(F11:F34)</f>
        <v>0</v>
      </c>
      <c r="I35" s="66"/>
      <c r="J35" s="72">
        <f>SUM(J11:J34)</f>
        <v>0</v>
      </c>
      <c r="K35" s="70"/>
      <c r="L35" s="72">
        <f>SUM(L11:L34)</f>
        <v>0</v>
      </c>
      <c r="M35" s="70"/>
      <c r="N35" s="72">
        <f>SUM(N11:N34)</f>
        <v>0</v>
      </c>
      <c r="O35" s="70"/>
      <c r="P35" s="72">
        <f>SUM(P11:P34)</f>
        <v>0</v>
      </c>
    </row>
    <row r="36" spans="1:16" ht="15.75">
      <c r="C36" s="187" t="s">
        <v>115</v>
      </c>
      <c r="D36" s="187"/>
      <c r="E36" s="187"/>
      <c r="F36" s="87">
        <f>SUM(F12:F35)</f>
        <v>0</v>
      </c>
      <c r="I36" s="184"/>
      <c r="J36" s="185"/>
      <c r="K36" s="186"/>
      <c r="L36" s="185"/>
      <c r="M36" s="186"/>
      <c r="N36" s="185"/>
      <c r="O36" s="186"/>
      <c r="P36" s="185"/>
    </row>
    <row r="37" spans="1:16" ht="16.5" thickBot="1">
      <c r="E37" s="86" t="s">
        <v>114</v>
      </c>
      <c r="F37" s="87">
        <f>F35*0.2</f>
        <v>0</v>
      </c>
      <c r="I37" s="67"/>
      <c r="J37" s="68"/>
      <c r="K37" s="67"/>
      <c r="L37" s="68"/>
      <c r="M37" s="67"/>
      <c r="N37" s="68"/>
      <c r="O37" s="67"/>
      <c r="P37" s="68"/>
    </row>
    <row r="38" spans="1:16" ht="15.75">
      <c r="E38" s="86" t="s">
        <v>116</v>
      </c>
      <c r="F38" s="87">
        <f>F35+F37</f>
        <v>0</v>
      </c>
    </row>
    <row r="39" spans="1:16">
      <c r="F39" s="58"/>
    </row>
    <row r="41" spans="1:16">
      <c r="J41" s="60"/>
    </row>
  </sheetData>
  <mergeCells count="10">
    <mergeCell ref="C36:E36"/>
    <mergeCell ref="K9:L9"/>
    <mergeCell ref="M9:N9"/>
    <mergeCell ref="O9:P9"/>
    <mergeCell ref="A4:F4"/>
    <mergeCell ref="A5:F5"/>
    <mergeCell ref="A7:F7"/>
    <mergeCell ref="D9:F9"/>
    <mergeCell ref="I9:J9"/>
    <mergeCell ref="A8:F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4"/>
  <sheetViews>
    <sheetView view="pageBreakPreview" topLeftCell="A7" zoomScale="85" zoomScaleNormal="85" zoomScaleSheetLayoutView="85" workbookViewId="0">
      <pane xSplit="4" ySplit="5" topLeftCell="E33" activePane="bottomRight" state="frozen"/>
      <selection activeCell="A7" sqref="A7"/>
      <selection pane="topRight" activeCell="E7" sqref="E7"/>
      <selection pane="bottomLeft" activeCell="A12" sqref="A12"/>
      <selection pane="bottomRight" activeCell="D35" sqref="D35:D50"/>
    </sheetView>
  </sheetViews>
  <sheetFormatPr defaultColWidth="9.140625" defaultRowHeight="12.75"/>
  <cols>
    <col min="1" max="1" width="6.7109375" style="153" customWidth="1"/>
    <col min="2" max="2" width="60.28515625" style="154" customWidth="1"/>
    <col min="3" max="3" width="8.7109375" style="154" customWidth="1"/>
    <col min="4" max="4" width="10" style="155" bestFit="1" customWidth="1"/>
    <col min="5" max="5" width="11.28515625" style="162" bestFit="1" customWidth="1"/>
    <col min="6" max="6" width="19.5703125" style="155" bestFit="1" customWidth="1"/>
    <col min="7" max="7" width="8.7109375" style="158" customWidth="1"/>
    <col min="8" max="8" width="9.28515625" style="95" bestFit="1" customWidth="1"/>
    <col min="9" max="9" width="16.140625" style="95" bestFit="1" customWidth="1"/>
    <col min="10" max="10" width="9.28515625" style="95" bestFit="1" customWidth="1"/>
    <col min="11" max="11" width="17.5703125" style="95" bestFit="1" customWidth="1"/>
    <col min="12" max="12" width="9.28515625" style="95" bestFit="1" customWidth="1"/>
    <col min="13" max="13" width="15.140625" style="95" bestFit="1" customWidth="1"/>
    <col min="14" max="236" width="9.140625" style="95"/>
    <col min="237" max="237" width="6.7109375" style="95" customWidth="1"/>
    <col min="238" max="238" width="56.7109375" style="95" customWidth="1"/>
    <col min="239" max="239" width="5.7109375" style="95" customWidth="1"/>
    <col min="240" max="240" width="10" style="95" bestFit="1" customWidth="1"/>
    <col min="241" max="241" width="10.28515625" style="95" bestFit="1" customWidth="1"/>
    <col min="242" max="243" width="15.42578125" style="95" customWidth="1"/>
    <col min="244" max="492" width="9.140625" style="95"/>
    <col min="493" max="493" width="6.7109375" style="95" customWidth="1"/>
    <col min="494" max="494" width="56.7109375" style="95" customWidth="1"/>
    <col min="495" max="495" width="5.7109375" style="95" customWidth="1"/>
    <col min="496" max="496" width="10" style="95" bestFit="1" customWidth="1"/>
    <col min="497" max="497" width="10.28515625" style="95" bestFit="1" customWidth="1"/>
    <col min="498" max="499" width="15.42578125" style="95" customWidth="1"/>
    <col min="500" max="748" width="9.140625" style="95"/>
    <col min="749" max="749" width="6.7109375" style="95" customWidth="1"/>
    <col min="750" max="750" width="56.7109375" style="95" customWidth="1"/>
    <col min="751" max="751" width="5.7109375" style="95" customWidth="1"/>
    <col min="752" max="752" width="10" style="95" bestFit="1" customWidth="1"/>
    <col min="753" max="753" width="10.28515625" style="95" bestFit="1" customWidth="1"/>
    <col min="754" max="755" width="15.42578125" style="95" customWidth="1"/>
    <col min="756" max="1004" width="9.140625" style="95"/>
    <col min="1005" max="1005" width="6.7109375" style="95" customWidth="1"/>
    <col min="1006" max="1006" width="56.7109375" style="95" customWidth="1"/>
    <col min="1007" max="1007" width="5.7109375" style="95" customWidth="1"/>
    <col min="1008" max="1008" width="10" style="95" bestFit="1" customWidth="1"/>
    <col min="1009" max="1009" width="10.28515625" style="95" bestFit="1" customWidth="1"/>
    <col min="1010" max="1011" width="15.42578125" style="95" customWidth="1"/>
    <col min="1012" max="1260" width="9.140625" style="95"/>
    <col min="1261" max="1261" width="6.7109375" style="95" customWidth="1"/>
    <col min="1262" max="1262" width="56.7109375" style="95" customWidth="1"/>
    <col min="1263" max="1263" width="5.7109375" style="95" customWidth="1"/>
    <col min="1264" max="1264" width="10" style="95" bestFit="1" customWidth="1"/>
    <col min="1265" max="1265" width="10.28515625" style="95" bestFit="1" customWidth="1"/>
    <col min="1266" max="1267" width="15.42578125" style="95" customWidth="1"/>
    <col min="1268" max="1516" width="9.140625" style="95"/>
    <col min="1517" max="1517" width="6.7109375" style="95" customWidth="1"/>
    <col min="1518" max="1518" width="56.7109375" style="95" customWidth="1"/>
    <col min="1519" max="1519" width="5.7109375" style="95" customWidth="1"/>
    <col min="1520" max="1520" width="10" style="95" bestFit="1" customWidth="1"/>
    <col min="1521" max="1521" width="10.28515625" style="95" bestFit="1" customWidth="1"/>
    <col min="1522" max="1523" width="15.42578125" style="95" customWidth="1"/>
    <col min="1524" max="1772" width="9.140625" style="95"/>
    <col min="1773" max="1773" width="6.7109375" style="95" customWidth="1"/>
    <col min="1774" max="1774" width="56.7109375" style="95" customWidth="1"/>
    <col min="1775" max="1775" width="5.7109375" style="95" customWidth="1"/>
    <col min="1776" max="1776" width="10" style="95" bestFit="1" customWidth="1"/>
    <col min="1777" max="1777" width="10.28515625" style="95" bestFit="1" customWidth="1"/>
    <col min="1778" max="1779" width="15.42578125" style="95" customWidth="1"/>
    <col min="1780" max="2028" width="9.140625" style="95"/>
    <col min="2029" max="2029" width="6.7109375" style="95" customWidth="1"/>
    <col min="2030" max="2030" width="56.7109375" style="95" customWidth="1"/>
    <col min="2031" max="2031" width="5.7109375" style="95" customWidth="1"/>
    <col min="2032" max="2032" width="10" style="95" bestFit="1" customWidth="1"/>
    <col min="2033" max="2033" width="10.28515625" style="95" bestFit="1" customWidth="1"/>
    <col min="2034" max="2035" width="15.42578125" style="95" customWidth="1"/>
    <col min="2036" max="2284" width="9.140625" style="95"/>
    <col min="2285" max="2285" width="6.7109375" style="95" customWidth="1"/>
    <col min="2286" max="2286" width="56.7109375" style="95" customWidth="1"/>
    <col min="2287" max="2287" width="5.7109375" style="95" customWidth="1"/>
    <col min="2288" max="2288" width="10" style="95" bestFit="1" customWidth="1"/>
    <col min="2289" max="2289" width="10.28515625" style="95" bestFit="1" customWidth="1"/>
    <col min="2290" max="2291" width="15.42578125" style="95" customWidth="1"/>
    <col min="2292" max="2540" width="9.140625" style="95"/>
    <col min="2541" max="2541" width="6.7109375" style="95" customWidth="1"/>
    <col min="2542" max="2542" width="56.7109375" style="95" customWidth="1"/>
    <col min="2543" max="2543" width="5.7109375" style="95" customWidth="1"/>
    <col min="2544" max="2544" width="10" style="95" bestFit="1" customWidth="1"/>
    <col min="2545" max="2545" width="10.28515625" style="95" bestFit="1" customWidth="1"/>
    <col min="2546" max="2547" width="15.42578125" style="95" customWidth="1"/>
    <col min="2548" max="2796" width="9.140625" style="95"/>
    <col min="2797" max="2797" width="6.7109375" style="95" customWidth="1"/>
    <col min="2798" max="2798" width="56.7109375" style="95" customWidth="1"/>
    <col min="2799" max="2799" width="5.7109375" style="95" customWidth="1"/>
    <col min="2800" max="2800" width="10" style="95" bestFit="1" customWidth="1"/>
    <col min="2801" max="2801" width="10.28515625" style="95" bestFit="1" customWidth="1"/>
    <col min="2802" max="2803" width="15.42578125" style="95" customWidth="1"/>
    <col min="2804" max="3052" width="9.140625" style="95"/>
    <col min="3053" max="3053" width="6.7109375" style="95" customWidth="1"/>
    <col min="3054" max="3054" width="56.7109375" style="95" customWidth="1"/>
    <col min="3055" max="3055" width="5.7109375" style="95" customWidth="1"/>
    <col min="3056" max="3056" width="10" style="95" bestFit="1" customWidth="1"/>
    <col min="3057" max="3057" width="10.28515625" style="95" bestFit="1" customWidth="1"/>
    <col min="3058" max="3059" width="15.42578125" style="95" customWidth="1"/>
    <col min="3060" max="3308" width="9.140625" style="95"/>
    <col min="3309" max="3309" width="6.7109375" style="95" customWidth="1"/>
    <col min="3310" max="3310" width="56.7109375" style="95" customWidth="1"/>
    <col min="3311" max="3311" width="5.7109375" style="95" customWidth="1"/>
    <col min="3312" max="3312" width="10" style="95" bestFit="1" customWidth="1"/>
    <col min="3313" max="3313" width="10.28515625" style="95" bestFit="1" customWidth="1"/>
    <col min="3314" max="3315" width="15.42578125" style="95" customWidth="1"/>
    <col min="3316" max="3564" width="9.140625" style="95"/>
    <col min="3565" max="3565" width="6.7109375" style="95" customWidth="1"/>
    <col min="3566" max="3566" width="56.7109375" style="95" customWidth="1"/>
    <col min="3567" max="3567" width="5.7109375" style="95" customWidth="1"/>
    <col min="3568" max="3568" width="10" style="95" bestFit="1" customWidth="1"/>
    <col min="3569" max="3569" width="10.28515625" style="95" bestFit="1" customWidth="1"/>
    <col min="3570" max="3571" width="15.42578125" style="95" customWidth="1"/>
    <col min="3572" max="3820" width="9.140625" style="95"/>
    <col min="3821" max="3821" width="6.7109375" style="95" customWidth="1"/>
    <col min="3822" max="3822" width="56.7109375" style="95" customWidth="1"/>
    <col min="3823" max="3823" width="5.7109375" style="95" customWidth="1"/>
    <col min="3824" max="3824" width="10" style="95" bestFit="1" customWidth="1"/>
    <col min="3825" max="3825" width="10.28515625" style="95" bestFit="1" customWidth="1"/>
    <col min="3826" max="3827" width="15.42578125" style="95" customWidth="1"/>
    <col min="3828" max="4076" width="9.140625" style="95"/>
    <col min="4077" max="4077" width="6.7109375" style="95" customWidth="1"/>
    <col min="4078" max="4078" width="56.7109375" style="95" customWidth="1"/>
    <col min="4079" max="4079" width="5.7109375" style="95" customWidth="1"/>
    <col min="4080" max="4080" width="10" style="95" bestFit="1" customWidth="1"/>
    <col min="4081" max="4081" width="10.28515625" style="95" bestFit="1" customWidth="1"/>
    <col min="4082" max="4083" width="15.42578125" style="95" customWidth="1"/>
    <col min="4084" max="4332" width="9.140625" style="95"/>
    <col min="4333" max="4333" width="6.7109375" style="95" customWidth="1"/>
    <col min="4334" max="4334" width="56.7109375" style="95" customWidth="1"/>
    <col min="4335" max="4335" width="5.7109375" style="95" customWidth="1"/>
    <col min="4336" max="4336" width="10" style="95" bestFit="1" customWidth="1"/>
    <col min="4337" max="4337" width="10.28515625" style="95" bestFit="1" customWidth="1"/>
    <col min="4338" max="4339" width="15.42578125" style="95" customWidth="1"/>
    <col min="4340" max="4588" width="9.140625" style="95"/>
    <col min="4589" max="4589" width="6.7109375" style="95" customWidth="1"/>
    <col min="4590" max="4590" width="56.7109375" style="95" customWidth="1"/>
    <col min="4591" max="4591" width="5.7109375" style="95" customWidth="1"/>
    <col min="4592" max="4592" width="10" style="95" bestFit="1" customWidth="1"/>
    <col min="4593" max="4593" width="10.28515625" style="95" bestFit="1" customWidth="1"/>
    <col min="4594" max="4595" width="15.42578125" style="95" customWidth="1"/>
    <col min="4596" max="4844" width="9.140625" style="95"/>
    <col min="4845" max="4845" width="6.7109375" style="95" customWidth="1"/>
    <col min="4846" max="4846" width="56.7109375" style="95" customWidth="1"/>
    <col min="4847" max="4847" width="5.7109375" style="95" customWidth="1"/>
    <col min="4848" max="4848" width="10" style="95" bestFit="1" customWidth="1"/>
    <col min="4849" max="4849" width="10.28515625" style="95" bestFit="1" customWidth="1"/>
    <col min="4850" max="4851" width="15.42578125" style="95" customWidth="1"/>
    <col min="4852" max="5100" width="9.140625" style="95"/>
    <col min="5101" max="5101" width="6.7109375" style="95" customWidth="1"/>
    <col min="5102" max="5102" width="56.7109375" style="95" customWidth="1"/>
    <col min="5103" max="5103" width="5.7109375" style="95" customWidth="1"/>
    <col min="5104" max="5104" width="10" style="95" bestFit="1" customWidth="1"/>
    <col min="5105" max="5105" width="10.28515625" style="95" bestFit="1" customWidth="1"/>
    <col min="5106" max="5107" width="15.42578125" style="95" customWidth="1"/>
    <col min="5108" max="5356" width="9.140625" style="95"/>
    <col min="5357" max="5357" width="6.7109375" style="95" customWidth="1"/>
    <col min="5358" max="5358" width="56.7109375" style="95" customWidth="1"/>
    <col min="5359" max="5359" width="5.7109375" style="95" customWidth="1"/>
    <col min="5360" max="5360" width="10" style="95" bestFit="1" customWidth="1"/>
    <col min="5361" max="5361" width="10.28515625" style="95" bestFit="1" customWidth="1"/>
    <col min="5362" max="5363" width="15.42578125" style="95" customWidth="1"/>
    <col min="5364" max="5612" width="9.140625" style="95"/>
    <col min="5613" max="5613" width="6.7109375" style="95" customWidth="1"/>
    <col min="5614" max="5614" width="56.7109375" style="95" customWidth="1"/>
    <col min="5615" max="5615" width="5.7109375" style="95" customWidth="1"/>
    <col min="5616" max="5616" width="10" style="95" bestFit="1" customWidth="1"/>
    <col min="5617" max="5617" width="10.28515625" style="95" bestFit="1" customWidth="1"/>
    <col min="5618" max="5619" width="15.42578125" style="95" customWidth="1"/>
    <col min="5620" max="5868" width="9.140625" style="95"/>
    <col min="5869" max="5869" width="6.7109375" style="95" customWidth="1"/>
    <col min="5870" max="5870" width="56.7109375" style="95" customWidth="1"/>
    <col min="5871" max="5871" width="5.7109375" style="95" customWidth="1"/>
    <col min="5872" max="5872" width="10" style="95" bestFit="1" customWidth="1"/>
    <col min="5873" max="5873" width="10.28515625" style="95" bestFit="1" customWidth="1"/>
    <col min="5874" max="5875" width="15.42578125" style="95" customWidth="1"/>
    <col min="5876" max="6124" width="9.140625" style="95"/>
    <col min="6125" max="6125" width="6.7109375" style="95" customWidth="1"/>
    <col min="6126" max="6126" width="56.7109375" style="95" customWidth="1"/>
    <col min="6127" max="6127" width="5.7109375" style="95" customWidth="1"/>
    <col min="6128" max="6128" width="10" style="95" bestFit="1" customWidth="1"/>
    <col min="6129" max="6129" width="10.28515625" style="95" bestFit="1" customWidth="1"/>
    <col min="6130" max="6131" width="15.42578125" style="95" customWidth="1"/>
    <col min="6132" max="6380" width="9.140625" style="95"/>
    <col min="6381" max="6381" width="6.7109375" style="95" customWidth="1"/>
    <col min="6382" max="6382" width="56.7109375" style="95" customWidth="1"/>
    <col min="6383" max="6383" width="5.7109375" style="95" customWidth="1"/>
    <col min="6384" max="6384" width="10" style="95" bestFit="1" customWidth="1"/>
    <col min="6385" max="6385" width="10.28515625" style="95" bestFit="1" customWidth="1"/>
    <col min="6386" max="6387" width="15.42578125" style="95" customWidth="1"/>
    <col min="6388" max="6636" width="9.140625" style="95"/>
    <col min="6637" max="6637" width="6.7109375" style="95" customWidth="1"/>
    <col min="6638" max="6638" width="56.7109375" style="95" customWidth="1"/>
    <col min="6639" max="6639" width="5.7109375" style="95" customWidth="1"/>
    <col min="6640" max="6640" width="10" style="95" bestFit="1" customWidth="1"/>
    <col min="6641" max="6641" width="10.28515625" style="95" bestFit="1" customWidth="1"/>
    <col min="6642" max="6643" width="15.42578125" style="95" customWidth="1"/>
    <col min="6644" max="6892" width="9.140625" style="95"/>
    <col min="6893" max="6893" width="6.7109375" style="95" customWidth="1"/>
    <col min="6894" max="6894" width="56.7109375" style="95" customWidth="1"/>
    <col min="6895" max="6895" width="5.7109375" style="95" customWidth="1"/>
    <col min="6896" max="6896" width="10" style="95" bestFit="1" customWidth="1"/>
    <col min="6897" max="6897" width="10.28515625" style="95" bestFit="1" customWidth="1"/>
    <col min="6898" max="6899" width="15.42578125" style="95" customWidth="1"/>
    <col min="6900" max="7148" width="9.140625" style="95"/>
    <col min="7149" max="7149" width="6.7109375" style="95" customWidth="1"/>
    <col min="7150" max="7150" width="56.7109375" style="95" customWidth="1"/>
    <col min="7151" max="7151" width="5.7109375" style="95" customWidth="1"/>
    <col min="7152" max="7152" width="10" style="95" bestFit="1" customWidth="1"/>
    <col min="7153" max="7153" width="10.28515625" style="95" bestFit="1" customWidth="1"/>
    <col min="7154" max="7155" width="15.42578125" style="95" customWidth="1"/>
    <col min="7156" max="7404" width="9.140625" style="95"/>
    <col min="7405" max="7405" width="6.7109375" style="95" customWidth="1"/>
    <col min="7406" max="7406" width="56.7109375" style="95" customWidth="1"/>
    <col min="7407" max="7407" width="5.7109375" style="95" customWidth="1"/>
    <col min="7408" max="7408" width="10" style="95" bestFit="1" customWidth="1"/>
    <col min="7409" max="7409" width="10.28515625" style="95" bestFit="1" customWidth="1"/>
    <col min="7410" max="7411" width="15.42578125" style="95" customWidth="1"/>
    <col min="7412" max="7660" width="9.140625" style="95"/>
    <col min="7661" max="7661" width="6.7109375" style="95" customWidth="1"/>
    <col min="7662" max="7662" width="56.7109375" style="95" customWidth="1"/>
    <col min="7663" max="7663" width="5.7109375" style="95" customWidth="1"/>
    <col min="7664" max="7664" width="10" style="95" bestFit="1" customWidth="1"/>
    <col min="7665" max="7665" width="10.28515625" style="95" bestFit="1" customWidth="1"/>
    <col min="7666" max="7667" width="15.42578125" style="95" customWidth="1"/>
    <col min="7668" max="7916" width="9.140625" style="95"/>
    <col min="7917" max="7917" width="6.7109375" style="95" customWidth="1"/>
    <col min="7918" max="7918" width="56.7109375" style="95" customWidth="1"/>
    <col min="7919" max="7919" width="5.7109375" style="95" customWidth="1"/>
    <col min="7920" max="7920" width="10" style="95" bestFit="1" customWidth="1"/>
    <col min="7921" max="7921" width="10.28515625" style="95" bestFit="1" customWidth="1"/>
    <col min="7922" max="7923" width="15.42578125" style="95" customWidth="1"/>
    <col min="7924" max="8172" width="9.140625" style="95"/>
    <col min="8173" max="8173" width="6.7109375" style="95" customWidth="1"/>
    <col min="8174" max="8174" width="56.7109375" style="95" customWidth="1"/>
    <col min="8175" max="8175" width="5.7109375" style="95" customWidth="1"/>
    <col min="8176" max="8176" width="10" style="95" bestFit="1" customWidth="1"/>
    <col min="8177" max="8177" width="10.28515625" style="95" bestFit="1" customWidth="1"/>
    <col min="8178" max="8179" width="15.42578125" style="95" customWidth="1"/>
    <col min="8180" max="8428" width="9.140625" style="95"/>
    <col min="8429" max="8429" width="6.7109375" style="95" customWidth="1"/>
    <col min="8430" max="8430" width="56.7109375" style="95" customWidth="1"/>
    <col min="8431" max="8431" width="5.7109375" style="95" customWidth="1"/>
    <col min="8432" max="8432" width="10" style="95" bestFit="1" customWidth="1"/>
    <col min="8433" max="8433" width="10.28515625" style="95" bestFit="1" customWidth="1"/>
    <col min="8434" max="8435" width="15.42578125" style="95" customWidth="1"/>
    <col min="8436" max="8684" width="9.140625" style="95"/>
    <col min="8685" max="8685" width="6.7109375" style="95" customWidth="1"/>
    <col min="8686" max="8686" width="56.7109375" style="95" customWidth="1"/>
    <col min="8687" max="8687" width="5.7109375" style="95" customWidth="1"/>
    <col min="8688" max="8688" width="10" style="95" bestFit="1" customWidth="1"/>
    <col min="8689" max="8689" width="10.28515625" style="95" bestFit="1" customWidth="1"/>
    <col min="8690" max="8691" width="15.42578125" style="95" customWidth="1"/>
    <col min="8692" max="8940" width="9.140625" style="95"/>
    <col min="8941" max="8941" width="6.7109375" style="95" customWidth="1"/>
    <col min="8942" max="8942" width="56.7109375" style="95" customWidth="1"/>
    <col min="8943" max="8943" width="5.7109375" style="95" customWidth="1"/>
    <col min="8944" max="8944" width="10" style="95" bestFit="1" customWidth="1"/>
    <col min="8945" max="8945" width="10.28515625" style="95" bestFit="1" customWidth="1"/>
    <col min="8946" max="8947" width="15.42578125" style="95" customWidth="1"/>
    <col min="8948" max="9196" width="9.140625" style="95"/>
    <col min="9197" max="9197" width="6.7109375" style="95" customWidth="1"/>
    <col min="9198" max="9198" width="56.7109375" style="95" customWidth="1"/>
    <col min="9199" max="9199" width="5.7109375" style="95" customWidth="1"/>
    <col min="9200" max="9200" width="10" style="95" bestFit="1" customWidth="1"/>
    <col min="9201" max="9201" width="10.28515625" style="95" bestFit="1" customWidth="1"/>
    <col min="9202" max="9203" width="15.42578125" style="95" customWidth="1"/>
    <col min="9204" max="9452" width="9.140625" style="95"/>
    <col min="9453" max="9453" width="6.7109375" style="95" customWidth="1"/>
    <col min="9454" max="9454" width="56.7109375" style="95" customWidth="1"/>
    <col min="9455" max="9455" width="5.7109375" style="95" customWidth="1"/>
    <col min="9456" max="9456" width="10" style="95" bestFit="1" customWidth="1"/>
    <col min="9457" max="9457" width="10.28515625" style="95" bestFit="1" customWidth="1"/>
    <col min="9458" max="9459" width="15.42578125" style="95" customWidth="1"/>
    <col min="9460" max="9708" width="9.140625" style="95"/>
    <col min="9709" max="9709" width="6.7109375" style="95" customWidth="1"/>
    <col min="9710" max="9710" width="56.7109375" style="95" customWidth="1"/>
    <col min="9711" max="9711" width="5.7109375" style="95" customWidth="1"/>
    <col min="9712" max="9712" width="10" style="95" bestFit="1" customWidth="1"/>
    <col min="9713" max="9713" width="10.28515625" style="95" bestFit="1" customWidth="1"/>
    <col min="9714" max="9715" width="15.42578125" style="95" customWidth="1"/>
    <col min="9716" max="9964" width="9.140625" style="95"/>
    <col min="9965" max="9965" width="6.7109375" style="95" customWidth="1"/>
    <col min="9966" max="9966" width="56.7109375" style="95" customWidth="1"/>
    <col min="9967" max="9967" width="5.7109375" style="95" customWidth="1"/>
    <col min="9968" max="9968" width="10" style="95" bestFit="1" customWidth="1"/>
    <col min="9969" max="9969" width="10.28515625" style="95" bestFit="1" customWidth="1"/>
    <col min="9970" max="9971" width="15.42578125" style="95" customWidth="1"/>
    <col min="9972" max="10220" width="9.140625" style="95"/>
    <col min="10221" max="10221" width="6.7109375" style="95" customWidth="1"/>
    <col min="10222" max="10222" width="56.7109375" style="95" customWidth="1"/>
    <col min="10223" max="10223" width="5.7109375" style="95" customWidth="1"/>
    <col min="10224" max="10224" width="10" style="95" bestFit="1" customWidth="1"/>
    <col min="10225" max="10225" width="10.28515625" style="95" bestFit="1" customWidth="1"/>
    <col min="10226" max="10227" width="15.42578125" style="95" customWidth="1"/>
    <col min="10228" max="10476" width="9.140625" style="95"/>
    <col min="10477" max="10477" width="6.7109375" style="95" customWidth="1"/>
    <col min="10478" max="10478" width="56.7109375" style="95" customWidth="1"/>
    <col min="10479" max="10479" width="5.7109375" style="95" customWidth="1"/>
    <col min="10480" max="10480" width="10" style="95" bestFit="1" customWidth="1"/>
    <col min="10481" max="10481" width="10.28515625" style="95" bestFit="1" customWidth="1"/>
    <col min="10482" max="10483" width="15.42578125" style="95" customWidth="1"/>
    <col min="10484" max="10732" width="9.140625" style="95"/>
    <col min="10733" max="10733" width="6.7109375" style="95" customWidth="1"/>
    <col min="10734" max="10734" width="56.7109375" style="95" customWidth="1"/>
    <col min="10735" max="10735" width="5.7109375" style="95" customWidth="1"/>
    <col min="10736" max="10736" width="10" style="95" bestFit="1" customWidth="1"/>
    <col min="10737" max="10737" width="10.28515625" style="95" bestFit="1" customWidth="1"/>
    <col min="10738" max="10739" width="15.42578125" style="95" customWidth="1"/>
    <col min="10740" max="10988" width="9.140625" style="95"/>
    <col min="10989" max="10989" width="6.7109375" style="95" customWidth="1"/>
    <col min="10990" max="10990" width="56.7109375" style="95" customWidth="1"/>
    <col min="10991" max="10991" width="5.7109375" style="95" customWidth="1"/>
    <col min="10992" max="10992" width="10" style="95" bestFit="1" customWidth="1"/>
    <col min="10993" max="10993" width="10.28515625" style="95" bestFit="1" customWidth="1"/>
    <col min="10994" max="10995" width="15.42578125" style="95" customWidth="1"/>
    <col min="10996" max="11244" width="9.140625" style="95"/>
    <col min="11245" max="11245" width="6.7109375" style="95" customWidth="1"/>
    <col min="11246" max="11246" width="56.7109375" style="95" customWidth="1"/>
    <col min="11247" max="11247" width="5.7109375" style="95" customWidth="1"/>
    <col min="11248" max="11248" width="10" style="95" bestFit="1" customWidth="1"/>
    <col min="11249" max="11249" width="10.28515625" style="95" bestFit="1" customWidth="1"/>
    <col min="11250" max="11251" width="15.42578125" style="95" customWidth="1"/>
    <col min="11252" max="11500" width="9.140625" style="95"/>
    <col min="11501" max="11501" width="6.7109375" style="95" customWidth="1"/>
    <col min="11502" max="11502" width="56.7109375" style="95" customWidth="1"/>
    <col min="11503" max="11503" width="5.7109375" style="95" customWidth="1"/>
    <col min="11504" max="11504" width="10" style="95" bestFit="1" customWidth="1"/>
    <col min="11505" max="11505" width="10.28515625" style="95" bestFit="1" customWidth="1"/>
    <col min="11506" max="11507" width="15.42578125" style="95" customWidth="1"/>
    <col min="11508" max="11756" width="9.140625" style="95"/>
    <col min="11757" max="11757" width="6.7109375" style="95" customWidth="1"/>
    <col min="11758" max="11758" width="56.7109375" style="95" customWidth="1"/>
    <col min="11759" max="11759" width="5.7109375" style="95" customWidth="1"/>
    <col min="11760" max="11760" width="10" style="95" bestFit="1" customWidth="1"/>
    <col min="11761" max="11761" width="10.28515625" style="95" bestFit="1" customWidth="1"/>
    <col min="11762" max="11763" width="15.42578125" style="95" customWidth="1"/>
    <col min="11764" max="12012" width="9.140625" style="95"/>
    <col min="12013" max="12013" width="6.7109375" style="95" customWidth="1"/>
    <col min="12014" max="12014" width="56.7109375" style="95" customWidth="1"/>
    <col min="12015" max="12015" width="5.7109375" style="95" customWidth="1"/>
    <col min="12016" max="12016" width="10" style="95" bestFit="1" customWidth="1"/>
    <col min="12017" max="12017" width="10.28515625" style="95" bestFit="1" customWidth="1"/>
    <col min="12018" max="12019" width="15.42578125" style="95" customWidth="1"/>
    <col min="12020" max="12268" width="9.140625" style="95"/>
    <col min="12269" max="12269" width="6.7109375" style="95" customWidth="1"/>
    <col min="12270" max="12270" width="56.7109375" style="95" customWidth="1"/>
    <col min="12271" max="12271" width="5.7109375" style="95" customWidth="1"/>
    <col min="12272" max="12272" width="10" style="95" bestFit="1" customWidth="1"/>
    <col min="12273" max="12273" width="10.28515625" style="95" bestFit="1" customWidth="1"/>
    <col min="12274" max="12275" width="15.42578125" style="95" customWidth="1"/>
    <col min="12276" max="12524" width="9.140625" style="95"/>
    <col min="12525" max="12525" width="6.7109375" style="95" customWidth="1"/>
    <col min="12526" max="12526" width="56.7109375" style="95" customWidth="1"/>
    <col min="12527" max="12527" width="5.7109375" style="95" customWidth="1"/>
    <col min="12528" max="12528" width="10" style="95" bestFit="1" customWidth="1"/>
    <col min="12529" max="12529" width="10.28515625" style="95" bestFit="1" customWidth="1"/>
    <col min="12530" max="12531" width="15.42578125" style="95" customWidth="1"/>
    <col min="12532" max="12780" width="9.140625" style="95"/>
    <col min="12781" max="12781" width="6.7109375" style="95" customWidth="1"/>
    <col min="12782" max="12782" width="56.7109375" style="95" customWidth="1"/>
    <col min="12783" max="12783" width="5.7109375" style="95" customWidth="1"/>
    <col min="12784" max="12784" width="10" style="95" bestFit="1" customWidth="1"/>
    <col min="12785" max="12785" width="10.28515625" style="95" bestFit="1" customWidth="1"/>
    <col min="12786" max="12787" width="15.42578125" style="95" customWidth="1"/>
    <col min="12788" max="13036" width="9.140625" style="95"/>
    <col min="13037" max="13037" width="6.7109375" style="95" customWidth="1"/>
    <col min="13038" max="13038" width="56.7109375" style="95" customWidth="1"/>
    <col min="13039" max="13039" width="5.7109375" style="95" customWidth="1"/>
    <col min="13040" max="13040" width="10" style="95" bestFit="1" customWidth="1"/>
    <col min="13041" max="13041" width="10.28515625" style="95" bestFit="1" customWidth="1"/>
    <col min="13042" max="13043" width="15.42578125" style="95" customWidth="1"/>
    <col min="13044" max="13292" width="9.140625" style="95"/>
    <col min="13293" max="13293" width="6.7109375" style="95" customWidth="1"/>
    <col min="13294" max="13294" width="56.7109375" style="95" customWidth="1"/>
    <col min="13295" max="13295" width="5.7109375" style="95" customWidth="1"/>
    <col min="13296" max="13296" width="10" style="95" bestFit="1" customWidth="1"/>
    <col min="13297" max="13297" width="10.28515625" style="95" bestFit="1" customWidth="1"/>
    <col min="13298" max="13299" width="15.42578125" style="95" customWidth="1"/>
    <col min="13300" max="13548" width="9.140625" style="95"/>
    <col min="13549" max="13549" width="6.7109375" style="95" customWidth="1"/>
    <col min="13550" max="13550" width="56.7109375" style="95" customWidth="1"/>
    <col min="13551" max="13551" width="5.7109375" style="95" customWidth="1"/>
    <col min="13552" max="13552" width="10" style="95" bestFit="1" customWidth="1"/>
    <col min="13553" max="13553" width="10.28515625" style="95" bestFit="1" customWidth="1"/>
    <col min="13554" max="13555" width="15.42578125" style="95" customWidth="1"/>
    <col min="13556" max="13804" width="9.140625" style="95"/>
    <col min="13805" max="13805" width="6.7109375" style="95" customWidth="1"/>
    <col min="13806" max="13806" width="56.7109375" style="95" customWidth="1"/>
    <col min="13807" max="13807" width="5.7109375" style="95" customWidth="1"/>
    <col min="13808" max="13808" width="10" style="95" bestFit="1" customWidth="1"/>
    <col min="13809" max="13809" width="10.28515625" style="95" bestFit="1" customWidth="1"/>
    <col min="13810" max="13811" width="15.42578125" style="95" customWidth="1"/>
    <col min="13812" max="14060" width="9.140625" style="95"/>
    <col min="14061" max="14061" width="6.7109375" style="95" customWidth="1"/>
    <col min="14062" max="14062" width="56.7109375" style="95" customWidth="1"/>
    <col min="14063" max="14063" width="5.7109375" style="95" customWidth="1"/>
    <col min="14064" max="14064" width="10" style="95" bestFit="1" customWidth="1"/>
    <col min="14065" max="14065" width="10.28515625" style="95" bestFit="1" customWidth="1"/>
    <col min="14066" max="14067" width="15.42578125" style="95" customWidth="1"/>
    <col min="14068" max="14316" width="9.140625" style="95"/>
    <col min="14317" max="14317" width="6.7109375" style="95" customWidth="1"/>
    <col min="14318" max="14318" width="56.7109375" style="95" customWidth="1"/>
    <col min="14319" max="14319" width="5.7109375" style="95" customWidth="1"/>
    <col min="14320" max="14320" width="10" style="95" bestFit="1" customWidth="1"/>
    <col min="14321" max="14321" width="10.28515625" style="95" bestFit="1" customWidth="1"/>
    <col min="14322" max="14323" width="15.42578125" style="95" customWidth="1"/>
    <col min="14324" max="14572" width="9.140625" style="95"/>
    <col min="14573" max="14573" width="6.7109375" style="95" customWidth="1"/>
    <col min="14574" max="14574" width="56.7109375" style="95" customWidth="1"/>
    <col min="14575" max="14575" width="5.7109375" style="95" customWidth="1"/>
    <col min="14576" max="14576" width="10" style="95" bestFit="1" customWidth="1"/>
    <col min="14577" max="14577" width="10.28515625" style="95" bestFit="1" customWidth="1"/>
    <col min="14578" max="14579" width="15.42578125" style="95" customWidth="1"/>
    <col min="14580" max="14828" width="9.140625" style="95"/>
    <col min="14829" max="14829" width="6.7109375" style="95" customWidth="1"/>
    <col min="14830" max="14830" width="56.7109375" style="95" customWidth="1"/>
    <col min="14831" max="14831" width="5.7109375" style="95" customWidth="1"/>
    <col min="14832" max="14832" width="10" style="95" bestFit="1" customWidth="1"/>
    <col min="14833" max="14833" width="10.28515625" style="95" bestFit="1" customWidth="1"/>
    <col min="14834" max="14835" width="15.42578125" style="95" customWidth="1"/>
    <col min="14836" max="15084" width="9.140625" style="95"/>
    <col min="15085" max="15085" width="6.7109375" style="95" customWidth="1"/>
    <col min="15086" max="15086" width="56.7109375" style="95" customWidth="1"/>
    <col min="15087" max="15087" width="5.7109375" style="95" customWidth="1"/>
    <col min="15088" max="15088" width="10" style="95" bestFit="1" customWidth="1"/>
    <col min="15089" max="15089" width="10.28515625" style="95" bestFit="1" customWidth="1"/>
    <col min="15090" max="15091" width="15.42578125" style="95" customWidth="1"/>
    <col min="15092" max="15340" width="9.140625" style="95"/>
    <col min="15341" max="15341" width="6.7109375" style="95" customWidth="1"/>
    <col min="15342" max="15342" width="56.7109375" style="95" customWidth="1"/>
    <col min="15343" max="15343" width="5.7109375" style="95" customWidth="1"/>
    <col min="15344" max="15344" width="10" style="95" bestFit="1" customWidth="1"/>
    <col min="15345" max="15345" width="10.28515625" style="95" bestFit="1" customWidth="1"/>
    <col min="15346" max="15347" width="15.42578125" style="95" customWidth="1"/>
    <col min="15348" max="15596" width="9.140625" style="95"/>
    <col min="15597" max="15597" width="6.7109375" style="95" customWidth="1"/>
    <col min="15598" max="15598" width="56.7109375" style="95" customWidth="1"/>
    <col min="15599" max="15599" width="5.7109375" style="95" customWidth="1"/>
    <col min="15600" max="15600" width="10" style="95" bestFit="1" customWidth="1"/>
    <col min="15601" max="15601" width="10.28515625" style="95" bestFit="1" customWidth="1"/>
    <col min="15602" max="15603" width="15.42578125" style="95" customWidth="1"/>
    <col min="15604" max="15852" width="9.140625" style="95"/>
    <col min="15853" max="15853" width="6.7109375" style="95" customWidth="1"/>
    <col min="15854" max="15854" width="56.7109375" style="95" customWidth="1"/>
    <col min="15855" max="15855" width="5.7109375" style="95" customWidth="1"/>
    <col min="15856" max="15856" width="10" style="95" bestFit="1" customWidth="1"/>
    <col min="15857" max="15857" width="10.28515625" style="95" bestFit="1" customWidth="1"/>
    <col min="15858" max="15859" width="15.42578125" style="95" customWidth="1"/>
    <col min="15860" max="16108" width="9.140625" style="95"/>
    <col min="16109" max="16109" width="6.7109375" style="95" customWidth="1"/>
    <col min="16110" max="16110" width="56.7109375" style="95" customWidth="1"/>
    <col min="16111" max="16111" width="5.7109375" style="95" customWidth="1"/>
    <col min="16112" max="16112" width="10" style="95" bestFit="1" customWidth="1"/>
    <col min="16113" max="16113" width="10.28515625" style="95" bestFit="1" customWidth="1"/>
    <col min="16114" max="16115" width="15.42578125" style="95" customWidth="1"/>
    <col min="16116" max="16384" width="9.140625" style="95"/>
  </cols>
  <sheetData>
    <row r="1" spans="1:13" s="90" customFormat="1" ht="18.75">
      <c r="A1" s="20"/>
      <c r="B1" s="21"/>
      <c r="C1" s="18"/>
      <c r="D1" s="26"/>
      <c r="E1" s="18"/>
      <c r="F1" s="18"/>
      <c r="G1" s="88"/>
      <c r="H1" s="89"/>
    </row>
    <row r="2" spans="1:13" s="90" customFormat="1" ht="18.75">
      <c r="A2" s="20"/>
      <c r="B2" s="21"/>
      <c r="C2" s="18"/>
      <c r="D2" s="26"/>
      <c r="E2" s="21"/>
      <c r="F2" s="19"/>
      <c r="G2" s="91"/>
      <c r="H2" s="89"/>
    </row>
    <row r="3" spans="1:13" s="90" customFormat="1" ht="19.5">
      <c r="A3" s="92" t="s">
        <v>38</v>
      </c>
      <c r="B3" s="22"/>
      <c r="C3" s="22"/>
      <c r="D3" s="27"/>
      <c r="E3" s="23"/>
      <c r="F3" s="23"/>
      <c r="G3" s="93"/>
      <c r="H3" s="89"/>
    </row>
    <row r="4" spans="1:13" ht="16.5">
      <c r="A4" s="173"/>
      <c r="B4" s="173"/>
      <c r="C4" s="173"/>
      <c r="D4" s="173"/>
      <c r="E4" s="173"/>
      <c r="F4" s="173"/>
      <c r="G4" s="94"/>
    </row>
    <row r="5" spans="1:13" s="96" customFormat="1" ht="16.5">
      <c r="A5" s="173"/>
      <c r="B5" s="173"/>
      <c r="C5" s="173"/>
      <c r="D5" s="173"/>
      <c r="E5" s="173"/>
      <c r="F5" s="173"/>
      <c r="G5" s="94"/>
    </row>
    <row r="6" spans="1:13" ht="16.5">
      <c r="A6" s="28"/>
      <c r="B6" s="28"/>
      <c r="C6" s="28"/>
      <c r="D6" s="29"/>
      <c r="E6" s="30"/>
      <c r="F6" s="30"/>
      <c r="G6" s="97"/>
    </row>
    <row r="7" spans="1:13" s="99" customFormat="1" ht="16.5">
      <c r="A7" s="174" t="s">
        <v>2</v>
      </c>
      <c r="B7" s="174"/>
      <c r="C7" s="174"/>
      <c r="D7" s="174"/>
      <c r="E7" s="174"/>
      <c r="F7" s="174"/>
      <c r="G7" s="98"/>
    </row>
    <row r="8" spans="1:13" s="99" customFormat="1" ht="16.5">
      <c r="A8" s="174" t="s">
        <v>64</v>
      </c>
      <c r="B8" s="174"/>
      <c r="C8" s="174"/>
      <c r="D8" s="174"/>
      <c r="E8" s="174"/>
      <c r="F8" s="174"/>
      <c r="G8" s="98"/>
    </row>
    <row r="9" spans="1:13" s="99" customFormat="1" ht="16.5" thickBot="1">
      <c r="A9" s="24"/>
      <c r="B9" s="25"/>
      <c r="C9" s="25"/>
      <c r="D9" s="175"/>
      <c r="E9" s="175"/>
      <c r="F9" s="175"/>
      <c r="G9" s="100"/>
    </row>
    <row r="10" spans="1:13" s="99" customFormat="1" ht="45.75" customHeight="1">
      <c r="A10" s="101" t="s">
        <v>7</v>
      </c>
      <c r="B10" s="48" t="s">
        <v>8</v>
      </c>
      <c r="C10" s="54" t="s">
        <v>9</v>
      </c>
      <c r="D10" s="54" t="s">
        <v>10</v>
      </c>
      <c r="E10" s="55" t="s">
        <v>3</v>
      </c>
      <c r="F10" s="54" t="s">
        <v>4</v>
      </c>
      <c r="G10" s="102"/>
      <c r="H10" s="176" t="s">
        <v>65</v>
      </c>
      <c r="I10" s="180"/>
      <c r="J10" s="176" t="s">
        <v>66</v>
      </c>
      <c r="K10" s="177"/>
      <c r="L10" s="178" t="s">
        <v>67</v>
      </c>
      <c r="M10" s="179"/>
    </row>
    <row r="11" spans="1:13" s="99" customFormat="1" ht="15">
      <c r="A11" s="103"/>
      <c r="B11" s="104" t="s">
        <v>68</v>
      </c>
      <c r="C11" s="105"/>
      <c r="D11" s="47"/>
      <c r="E11" s="57"/>
      <c r="F11" s="106"/>
      <c r="G11" s="107"/>
      <c r="H11" s="49" t="s">
        <v>110</v>
      </c>
      <c r="I11" s="163" t="s">
        <v>0</v>
      </c>
      <c r="J11" s="49" t="s">
        <v>110</v>
      </c>
      <c r="K11" s="163" t="s">
        <v>0</v>
      </c>
      <c r="L11" s="49" t="s">
        <v>110</v>
      </c>
      <c r="M11" s="163" t="s">
        <v>0</v>
      </c>
    </row>
    <row r="12" spans="1:13" s="99" customFormat="1" ht="30">
      <c r="A12" s="112">
        <v>1</v>
      </c>
      <c r="B12" s="113" t="s">
        <v>69</v>
      </c>
      <c r="C12" s="114" t="s">
        <v>70</v>
      </c>
      <c r="D12" s="115">
        <v>1182</v>
      </c>
      <c r="E12" s="116"/>
      <c r="F12" s="117">
        <f t="shared" ref="F12:F31" si="0">D12*E12</f>
        <v>0</v>
      </c>
      <c r="G12" s="107"/>
      <c r="H12" s="118">
        <v>586</v>
      </c>
      <c r="I12" s="119">
        <f>H12*E12</f>
        <v>0</v>
      </c>
      <c r="J12" s="108">
        <v>596</v>
      </c>
      <c r="K12" s="109">
        <f>J12*E12</f>
        <v>0</v>
      </c>
      <c r="L12" s="110">
        <v>0</v>
      </c>
      <c r="M12" s="111">
        <f>L12*E12</f>
        <v>0</v>
      </c>
    </row>
    <row r="13" spans="1:13" s="99" customFormat="1" ht="60">
      <c r="A13" s="112">
        <v>2</v>
      </c>
      <c r="B13" s="113" t="s">
        <v>71</v>
      </c>
      <c r="C13" s="114" t="s">
        <v>70</v>
      </c>
      <c r="D13" s="115">
        <f>1.4*1008</f>
        <v>1411.1999999999998</v>
      </c>
      <c r="E13" s="116"/>
      <c r="F13" s="117">
        <f t="shared" si="0"/>
        <v>0</v>
      </c>
      <c r="G13" s="107"/>
      <c r="H13" s="118">
        <f>1.4*276</f>
        <v>386.4</v>
      </c>
      <c r="I13" s="119">
        <f>H13*E13</f>
        <v>0</v>
      </c>
      <c r="J13" s="108">
        <f>1.4*732</f>
        <v>1024.8</v>
      </c>
      <c r="K13" s="109">
        <f>J13*E13</f>
        <v>0</v>
      </c>
      <c r="L13" s="110">
        <v>0</v>
      </c>
      <c r="M13" s="111">
        <f>L13*E13</f>
        <v>0</v>
      </c>
    </row>
    <row r="14" spans="1:13" s="99" customFormat="1" ht="30">
      <c r="A14" s="112">
        <v>3</v>
      </c>
      <c r="B14" s="120" t="s">
        <v>72</v>
      </c>
      <c r="C14" s="114" t="s">
        <v>73</v>
      </c>
      <c r="D14" s="115">
        <v>600</v>
      </c>
      <c r="E14" s="116"/>
      <c r="F14" s="117">
        <f t="shared" si="0"/>
        <v>0</v>
      </c>
      <c r="G14" s="107"/>
      <c r="H14" s="118">
        <v>250</v>
      </c>
      <c r="I14" s="119">
        <f>H14*E14</f>
        <v>0</v>
      </c>
      <c r="J14" s="108">
        <v>350</v>
      </c>
      <c r="K14" s="109">
        <f>J14*E14</f>
        <v>0</v>
      </c>
      <c r="L14" s="110">
        <v>0</v>
      </c>
      <c r="M14" s="111">
        <f>L14*E14</f>
        <v>0</v>
      </c>
    </row>
    <row r="15" spans="1:13" s="99" customFormat="1" ht="15">
      <c r="A15" s="103"/>
      <c r="B15" s="121" t="s">
        <v>74</v>
      </c>
      <c r="C15" s="105"/>
      <c r="D15" s="115"/>
      <c r="E15" s="116"/>
      <c r="F15" s="117"/>
      <c r="G15" s="107"/>
      <c r="H15" s="122"/>
      <c r="I15" s="119"/>
      <c r="J15" s="108"/>
      <c r="K15" s="109"/>
      <c r="L15" s="110"/>
      <c r="M15" s="111"/>
    </row>
    <row r="16" spans="1:13" s="99" customFormat="1" ht="45">
      <c r="A16" s="123">
        <v>4</v>
      </c>
      <c r="B16" s="124" t="s">
        <v>75</v>
      </c>
      <c r="C16" s="114" t="s">
        <v>76</v>
      </c>
      <c r="D16" s="115">
        <v>35</v>
      </c>
      <c r="E16" s="116"/>
      <c r="F16" s="117">
        <f t="shared" si="0"/>
        <v>0</v>
      </c>
      <c r="G16" s="107"/>
      <c r="H16" s="118">
        <v>4</v>
      </c>
      <c r="I16" s="119">
        <f>H16*E16</f>
        <v>0</v>
      </c>
      <c r="J16" s="108">
        <v>5</v>
      </c>
      <c r="K16" s="109">
        <f>J16*E16</f>
        <v>0</v>
      </c>
      <c r="L16" s="110">
        <v>26</v>
      </c>
      <c r="M16" s="111">
        <f>L16*E16</f>
        <v>0</v>
      </c>
    </row>
    <row r="17" spans="1:13" s="99" customFormat="1" ht="45">
      <c r="A17" s="123" t="s">
        <v>77</v>
      </c>
      <c r="B17" s="120" t="s">
        <v>78</v>
      </c>
      <c r="C17" s="114" t="s">
        <v>76</v>
      </c>
      <c r="D17" s="115">
        <v>474</v>
      </c>
      <c r="E17" s="116"/>
      <c r="F17" s="117">
        <f t="shared" si="0"/>
        <v>0</v>
      </c>
      <c r="G17" s="107"/>
      <c r="H17" s="118">
        <v>68</v>
      </c>
      <c r="I17" s="119">
        <f>H17*E17</f>
        <v>0</v>
      </c>
      <c r="J17" s="108">
        <v>12</v>
      </c>
      <c r="K17" s="109">
        <f>J17*E17</f>
        <v>0</v>
      </c>
      <c r="L17" s="110">
        <v>394</v>
      </c>
      <c r="M17" s="111">
        <f>L17*E17</f>
        <v>0</v>
      </c>
    </row>
    <row r="18" spans="1:13" s="99" customFormat="1" ht="15">
      <c r="A18" s="103"/>
      <c r="B18" s="121" t="s">
        <v>79</v>
      </c>
      <c r="C18" s="105"/>
      <c r="D18" s="115"/>
      <c r="E18" s="116"/>
      <c r="F18" s="117"/>
      <c r="G18" s="107"/>
      <c r="H18" s="122"/>
      <c r="I18" s="119"/>
      <c r="J18" s="108"/>
      <c r="K18" s="109"/>
      <c r="L18" s="110"/>
      <c r="M18" s="111"/>
    </row>
    <row r="19" spans="1:13" s="99" customFormat="1" ht="30">
      <c r="A19" s="123">
        <v>6</v>
      </c>
      <c r="B19" s="113" t="s">
        <v>80</v>
      </c>
      <c r="C19" s="114" t="s">
        <v>76</v>
      </c>
      <c r="D19" s="115">
        <v>535</v>
      </c>
      <c r="E19" s="116"/>
      <c r="F19" s="117">
        <f t="shared" si="0"/>
        <v>0</v>
      </c>
      <c r="G19" s="107"/>
      <c r="H19" s="118">
        <v>189</v>
      </c>
      <c r="I19" s="119">
        <f>H19*E19</f>
        <v>0</v>
      </c>
      <c r="J19" s="108">
        <v>63</v>
      </c>
      <c r="K19" s="109">
        <f>J19*E19</f>
        <v>0</v>
      </c>
      <c r="L19" s="110">
        <v>283</v>
      </c>
      <c r="M19" s="111">
        <f>L19*E19</f>
        <v>0</v>
      </c>
    </row>
    <row r="20" spans="1:13" s="99" customFormat="1" ht="15">
      <c r="A20" s="103"/>
      <c r="B20" s="121" t="s">
        <v>81</v>
      </c>
      <c r="C20" s="105"/>
      <c r="D20" s="115"/>
      <c r="E20" s="116"/>
      <c r="F20" s="117"/>
      <c r="G20" s="107"/>
      <c r="H20" s="122"/>
      <c r="I20" s="119"/>
      <c r="J20" s="108"/>
      <c r="K20" s="109"/>
      <c r="L20" s="110"/>
      <c r="M20" s="111"/>
    </row>
    <row r="21" spans="1:13" s="99" customFormat="1" ht="15">
      <c r="A21" s="125">
        <v>7</v>
      </c>
      <c r="B21" s="126" t="s">
        <v>82</v>
      </c>
      <c r="C21" s="127" t="s">
        <v>76</v>
      </c>
      <c r="D21" s="115">
        <v>51</v>
      </c>
      <c r="E21" s="116"/>
      <c r="F21" s="117">
        <f t="shared" si="0"/>
        <v>0</v>
      </c>
      <c r="G21" s="107"/>
      <c r="H21" s="122">
        <v>0</v>
      </c>
      <c r="I21" s="119">
        <f t="shared" ref="I21:I26" si="1">H21*E21</f>
        <v>0</v>
      </c>
      <c r="J21" s="108">
        <v>0</v>
      </c>
      <c r="K21" s="109">
        <f t="shared" ref="K21:K26" si="2">J21*E21</f>
        <v>0</v>
      </c>
      <c r="L21" s="110">
        <v>51</v>
      </c>
      <c r="M21" s="111">
        <f t="shared" ref="M21:M26" si="3">L21*E21</f>
        <v>0</v>
      </c>
    </row>
    <row r="22" spans="1:13" s="99" customFormat="1" ht="30">
      <c r="A22" s="123">
        <v>8</v>
      </c>
      <c r="B22" s="113" t="s">
        <v>83</v>
      </c>
      <c r="C22" s="114" t="s">
        <v>84</v>
      </c>
      <c r="D22" s="115">
        <v>21.6</v>
      </c>
      <c r="E22" s="116"/>
      <c r="F22" s="117">
        <f t="shared" si="0"/>
        <v>0</v>
      </c>
      <c r="G22" s="107"/>
      <c r="H22" s="118">
        <v>9.6</v>
      </c>
      <c r="I22" s="119">
        <f t="shared" si="1"/>
        <v>0</v>
      </c>
      <c r="J22" s="108">
        <v>12</v>
      </c>
      <c r="K22" s="109">
        <f t="shared" si="2"/>
        <v>0</v>
      </c>
      <c r="L22" s="110">
        <v>0</v>
      </c>
      <c r="M22" s="111">
        <f t="shared" si="3"/>
        <v>0</v>
      </c>
    </row>
    <row r="23" spans="1:13" ht="45">
      <c r="A23" s="125">
        <v>9</v>
      </c>
      <c r="B23" s="113" t="s">
        <v>85</v>
      </c>
      <c r="C23" s="114" t="s">
        <v>84</v>
      </c>
      <c r="D23" s="115">
        <v>571</v>
      </c>
      <c r="E23" s="116"/>
      <c r="F23" s="117">
        <f t="shared" si="0"/>
        <v>0</v>
      </c>
      <c r="G23" s="107"/>
      <c r="H23" s="118">
        <v>139</v>
      </c>
      <c r="I23" s="119">
        <f t="shared" si="1"/>
        <v>0</v>
      </c>
      <c r="J23" s="108">
        <v>368</v>
      </c>
      <c r="K23" s="109">
        <f t="shared" si="2"/>
        <v>0</v>
      </c>
      <c r="L23" s="110">
        <v>64</v>
      </c>
      <c r="M23" s="111">
        <f t="shared" si="3"/>
        <v>0</v>
      </c>
    </row>
    <row r="24" spans="1:13" ht="30">
      <c r="A24" s="123">
        <v>10</v>
      </c>
      <c r="B24" s="128" t="s">
        <v>86</v>
      </c>
      <c r="C24" s="114" t="s">
        <v>84</v>
      </c>
      <c r="D24" s="115">
        <v>319</v>
      </c>
      <c r="E24" s="116"/>
      <c r="F24" s="117">
        <f t="shared" si="0"/>
        <v>0</v>
      </c>
      <c r="G24" s="107"/>
      <c r="H24" s="118">
        <v>67</v>
      </c>
      <c r="I24" s="119">
        <f t="shared" si="1"/>
        <v>0</v>
      </c>
      <c r="J24" s="108">
        <v>188</v>
      </c>
      <c r="K24" s="109">
        <f t="shared" si="2"/>
        <v>0</v>
      </c>
      <c r="L24" s="110">
        <v>64</v>
      </c>
      <c r="M24" s="111">
        <f t="shared" si="3"/>
        <v>0</v>
      </c>
    </row>
    <row r="25" spans="1:13" ht="15">
      <c r="A25" s="125">
        <v>11</v>
      </c>
      <c r="B25" s="127" t="s">
        <v>87</v>
      </c>
      <c r="C25" s="114" t="s">
        <v>70</v>
      </c>
      <c r="D25" s="115">
        <v>5952</v>
      </c>
      <c r="E25" s="116"/>
      <c r="F25" s="117">
        <f t="shared" si="0"/>
        <v>0</v>
      </c>
      <c r="G25" s="107"/>
      <c r="H25" s="129">
        <v>1780</v>
      </c>
      <c r="I25" s="119">
        <f t="shared" si="1"/>
        <v>0</v>
      </c>
      <c r="J25" s="108">
        <v>3514</v>
      </c>
      <c r="K25" s="109">
        <f t="shared" si="2"/>
        <v>0</v>
      </c>
      <c r="L25" s="110">
        <v>658</v>
      </c>
      <c r="M25" s="111">
        <f t="shared" si="3"/>
        <v>0</v>
      </c>
    </row>
    <row r="26" spans="1:13" ht="15">
      <c r="A26" s="123">
        <v>12</v>
      </c>
      <c r="B26" s="127" t="s">
        <v>88</v>
      </c>
      <c r="C26" s="114" t="s">
        <v>70</v>
      </c>
      <c r="D26" s="115">
        <v>3926</v>
      </c>
      <c r="E26" s="116"/>
      <c r="F26" s="117">
        <f t="shared" si="0"/>
        <v>0</v>
      </c>
      <c r="G26" s="107"/>
      <c r="H26" s="118">
        <v>691</v>
      </c>
      <c r="I26" s="119">
        <f t="shared" si="1"/>
        <v>0</v>
      </c>
      <c r="J26" s="108">
        <v>1919</v>
      </c>
      <c r="K26" s="109">
        <f t="shared" si="2"/>
        <v>0</v>
      </c>
      <c r="L26" s="110">
        <v>1316</v>
      </c>
      <c r="M26" s="111">
        <f t="shared" si="3"/>
        <v>0</v>
      </c>
    </row>
    <row r="27" spans="1:13" ht="15">
      <c r="A27" s="130"/>
      <c r="B27" s="131" t="s">
        <v>89</v>
      </c>
      <c r="C27" s="105"/>
      <c r="D27" s="115"/>
      <c r="E27" s="116"/>
      <c r="F27" s="117"/>
      <c r="G27" s="107"/>
      <c r="H27" s="132"/>
      <c r="I27" s="119"/>
      <c r="J27" s="108"/>
      <c r="K27" s="109"/>
      <c r="L27" s="110"/>
      <c r="M27" s="111"/>
    </row>
    <row r="28" spans="1:13" ht="15">
      <c r="A28" s="130"/>
      <c r="B28" s="133" t="s">
        <v>90</v>
      </c>
      <c r="C28" s="105" t="s">
        <v>5</v>
      </c>
      <c r="D28" s="115">
        <v>7</v>
      </c>
      <c r="E28" s="116"/>
      <c r="F28" s="117">
        <f t="shared" si="0"/>
        <v>0</v>
      </c>
      <c r="G28" s="107"/>
      <c r="H28" s="132">
        <v>2</v>
      </c>
      <c r="I28" s="119">
        <f>H28*E28</f>
        <v>0</v>
      </c>
      <c r="J28" s="108">
        <v>2</v>
      </c>
      <c r="K28" s="109">
        <f>J28*E28</f>
        <v>0</v>
      </c>
      <c r="L28" s="110">
        <v>3</v>
      </c>
      <c r="M28" s="111">
        <f>L28*E28</f>
        <v>0</v>
      </c>
    </row>
    <row r="29" spans="1:13" ht="45">
      <c r="A29" s="123">
        <v>13</v>
      </c>
      <c r="B29" s="120" t="s">
        <v>91</v>
      </c>
      <c r="C29" s="105"/>
      <c r="D29" s="115">
        <v>11</v>
      </c>
      <c r="E29" s="116"/>
      <c r="F29" s="117">
        <f t="shared" si="0"/>
        <v>0</v>
      </c>
      <c r="G29" s="107"/>
      <c r="H29" s="134">
        <v>1</v>
      </c>
      <c r="I29" s="119">
        <f>H29*E29</f>
        <v>0</v>
      </c>
      <c r="J29" s="108">
        <v>9</v>
      </c>
      <c r="K29" s="109">
        <f>J29*E29</f>
        <v>0</v>
      </c>
      <c r="L29" s="110">
        <v>1</v>
      </c>
      <c r="M29" s="111">
        <f>L29*E29</f>
        <v>0</v>
      </c>
    </row>
    <row r="30" spans="1:13" ht="15">
      <c r="A30" s="123">
        <v>14</v>
      </c>
      <c r="B30" s="127" t="s">
        <v>92</v>
      </c>
      <c r="C30" s="114" t="s">
        <v>5</v>
      </c>
      <c r="D30" s="115">
        <v>7</v>
      </c>
      <c r="E30" s="116"/>
      <c r="F30" s="117">
        <f t="shared" si="0"/>
        <v>0</v>
      </c>
      <c r="G30" s="107"/>
      <c r="H30" s="118">
        <v>1</v>
      </c>
      <c r="I30" s="119">
        <f>H30*E30</f>
        <v>0</v>
      </c>
      <c r="J30" s="108">
        <v>5</v>
      </c>
      <c r="K30" s="109">
        <f>J30*E30</f>
        <v>0</v>
      </c>
      <c r="L30" s="110">
        <v>1</v>
      </c>
      <c r="M30" s="111">
        <f>L30*E30</f>
        <v>0</v>
      </c>
    </row>
    <row r="31" spans="1:13" ht="15">
      <c r="A31" s="123">
        <v>15</v>
      </c>
      <c r="B31" s="127" t="s">
        <v>93</v>
      </c>
      <c r="C31" s="114" t="s">
        <v>70</v>
      </c>
      <c r="D31" s="115">
        <v>104</v>
      </c>
      <c r="E31" s="116"/>
      <c r="F31" s="117">
        <f t="shared" si="0"/>
        <v>0</v>
      </c>
      <c r="G31" s="107"/>
      <c r="H31" s="118">
        <v>11</v>
      </c>
      <c r="I31" s="119">
        <f>H31*E31</f>
        <v>0</v>
      </c>
      <c r="J31" s="108">
        <v>69</v>
      </c>
      <c r="K31" s="109">
        <f>J31*E31</f>
        <v>0</v>
      </c>
      <c r="L31" s="110">
        <v>24</v>
      </c>
      <c r="M31" s="111">
        <f>L31*E31</f>
        <v>0</v>
      </c>
    </row>
    <row r="32" spans="1:13" ht="15">
      <c r="A32" s="135"/>
      <c r="B32" s="136" t="s">
        <v>94</v>
      </c>
      <c r="C32" s="105"/>
      <c r="D32" s="115"/>
      <c r="E32" s="116"/>
      <c r="F32" s="117"/>
      <c r="G32" s="107"/>
      <c r="H32" s="122"/>
      <c r="I32" s="119"/>
      <c r="J32" s="108"/>
      <c r="K32" s="109"/>
      <c r="L32" s="110"/>
      <c r="M32" s="111"/>
    </row>
    <row r="33" spans="1:13" ht="15">
      <c r="A33" s="135"/>
      <c r="B33" s="104" t="s">
        <v>68</v>
      </c>
      <c r="C33" s="105"/>
      <c r="D33" s="115"/>
      <c r="E33" s="116"/>
      <c r="F33" s="117"/>
      <c r="G33" s="107"/>
      <c r="H33" s="122"/>
      <c r="I33" s="119"/>
      <c r="J33" s="108"/>
      <c r="K33" s="109"/>
      <c r="L33" s="110"/>
      <c r="M33" s="111"/>
    </row>
    <row r="34" spans="1:13" ht="15">
      <c r="A34" s="137">
        <v>16</v>
      </c>
      <c r="B34" s="138" t="s">
        <v>95</v>
      </c>
      <c r="C34" s="139" t="s">
        <v>70</v>
      </c>
      <c r="D34" s="115">
        <v>355</v>
      </c>
      <c r="E34" s="116"/>
      <c r="F34" s="117">
        <f t="shared" ref="F34:F50" si="4">D34*E34</f>
        <v>0</v>
      </c>
      <c r="G34" s="107"/>
      <c r="H34" s="140">
        <v>46</v>
      </c>
      <c r="I34" s="119">
        <f t="shared" ref="I34:I39" si="5">H34*E34</f>
        <v>0</v>
      </c>
      <c r="J34" s="108">
        <v>0</v>
      </c>
      <c r="K34" s="109">
        <f t="shared" ref="K34:K39" si="6">J34*E34</f>
        <v>0</v>
      </c>
      <c r="L34" s="110">
        <v>309</v>
      </c>
      <c r="M34" s="111">
        <f t="shared" ref="M34:M39" si="7">L34*E34</f>
        <v>0</v>
      </c>
    </row>
    <row r="35" spans="1:13" ht="30">
      <c r="A35" s="123">
        <v>17</v>
      </c>
      <c r="B35" s="113" t="s">
        <v>96</v>
      </c>
      <c r="C35" s="114" t="s">
        <v>73</v>
      </c>
      <c r="D35" s="182">
        <v>802</v>
      </c>
      <c r="E35" s="141"/>
      <c r="F35" s="117">
        <f t="shared" si="4"/>
        <v>0</v>
      </c>
      <c r="G35" s="107"/>
      <c r="H35" s="118">
        <v>233.5</v>
      </c>
      <c r="I35" s="119">
        <f t="shared" si="5"/>
        <v>0</v>
      </c>
      <c r="J35" s="108">
        <v>418.5</v>
      </c>
      <c r="K35" s="109">
        <f t="shared" si="6"/>
        <v>0</v>
      </c>
      <c r="L35" s="110">
        <v>150</v>
      </c>
      <c r="M35" s="111">
        <f t="shared" si="7"/>
        <v>0</v>
      </c>
    </row>
    <row r="36" spans="1:13" ht="15">
      <c r="A36" s="137">
        <v>18</v>
      </c>
      <c r="B36" s="127" t="s">
        <v>97</v>
      </c>
      <c r="C36" s="114" t="s">
        <v>76</v>
      </c>
      <c r="D36" s="182">
        <v>39</v>
      </c>
      <c r="E36" s="141"/>
      <c r="F36" s="117">
        <f t="shared" si="4"/>
        <v>0</v>
      </c>
      <c r="G36" s="107"/>
      <c r="H36" s="118"/>
      <c r="I36" s="119">
        <f t="shared" si="5"/>
        <v>0</v>
      </c>
      <c r="J36" s="108"/>
      <c r="K36" s="109">
        <f t="shared" si="6"/>
        <v>0</v>
      </c>
      <c r="L36" s="110">
        <v>39</v>
      </c>
      <c r="M36" s="111">
        <f t="shared" si="7"/>
        <v>0</v>
      </c>
    </row>
    <row r="37" spans="1:13" ht="15">
      <c r="A37" s="123">
        <v>19</v>
      </c>
      <c r="B37" s="127" t="s">
        <v>98</v>
      </c>
      <c r="C37" s="114" t="s">
        <v>70</v>
      </c>
      <c r="D37" s="182">
        <v>1444</v>
      </c>
      <c r="E37" s="141"/>
      <c r="F37" s="117">
        <f t="shared" si="4"/>
        <v>0</v>
      </c>
      <c r="G37" s="107"/>
      <c r="H37" s="118">
        <v>484</v>
      </c>
      <c r="I37" s="119">
        <f t="shared" si="5"/>
        <v>0</v>
      </c>
      <c r="J37" s="108">
        <v>960</v>
      </c>
      <c r="K37" s="109">
        <f t="shared" si="6"/>
        <v>0</v>
      </c>
      <c r="L37" s="110">
        <v>0</v>
      </c>
      <c r="M37" s="111">
        <f t="shared" si="7"/>
        <v>0</v>
      </c>
    </row>
    <row r="38" spans="1:13" ht="15">
      <c r="A38" s="137">
        <v>20</v>
      </c>
      <c r="B38" s="127" t="s">
        <v>99</v>
      </c>
      <c r="C38" s="114" t="s">
        <v>76</v>
      </c>
      <c r="D38" s="182">
        <v>77.900000000000006</v>
      </c>
      <c r="E38" s="141"/>
      <c r="F38" s="117">
        <f t="shared" si="4"/>
        <v>0</v>
      </c>
      <c r="G38" s="107"/>
      <c r="H38" s="118">
        <v>22.5</v>
      </c>
      <c r="I38" s="119">
        <f t="shared" si="5"/>
        <v>0</v>
      </c>
      <c r="J38" s="108">
        <v>43</v>
      </c>
      <c r="K38" s="109">
        <f t="shared" si="6"/>
        <v>0</v>
      </c>
      <c r="L38" s="110">
        <v>12.4</v>
      </c>
      <c r="M38" s="111">
        <f t="shared" si="7"/>
        <v>0</v>
      </c>
    </row>
    <row r="39" spans="1:13" ht="15">
      <c r="A39" s="123">
        <v>21</v>
      </c>
      <c r="B39" s="138" t="s">
        <v>100</v>
      </c>
      <c r="C39" s="139" t="s">
        <v>76</v>
      </c>
      <c r="D39" s="182">
        <v>77.900000000000006</v>
      </c>
      <c r="E39" s="141"/>
      <c r="F39" s="117">
        <f t="shared" si="4"/>
        <v>0</v>
      </c>
      <c r="G39" s="107"/>
      <c r="H39" s="140">
        <v>22.5</v>
      </c>
      <c r="I39" s="119">
        <f t="shared" si="5"/>
        <v>0</v>
      </c>
      <c r="J39" s="108">
        <v>43</v>
      </c>
      <c r="K39" s="109">
        <f t="shared" si="6"/>
        <v>0</v>
      </c>
      <c r="L39" s="110">
        <v>12.4</v>
      </c>
      <c r="M39" s="111">
        <f t="shared" si="7"/>
        <v>0</v>
      </c>
    </row>
    <row r="40" spans="1:13" ht="15">
      <c r="A40" s="135"/>
      <c r="B40" s="121" t="s">
        <v>74</v>
      </c>
      <c r="C40" s="105"/>
      <c r="D40" s="182"/>
      <c r="E40" s="141"/>
      <c r="F40" s="117"/>
      <c r="G40" s="107"/>
      <c r="H40" s="122"/>
      <c r="I40" s="119"/>
      <c r="J40" s="108"/>
      <c r="K40" s="109"/>
      <c r="L40" s="110"/>
      <c r="M40" s="111"/>
    </row>
    <row r="41" spans="1:13" ht="45">
      <c r="A41" s="123">
        <v>22</v>
      </c>
      <c r="B41" s="113" t="s">
        <v>101</v>
      </c>
      <c r="C41" s="114" t="s">
        <v>76</v>
      </c>
      <c r="D41" s="182">
        <v>101</v>
      </c>
      <c r="E41" s="141"/>
      <c r="F41" s="117">
        <f t="shared" si="4"/>
        <v>0</v>
      </c>
      <c r="G41" s="107"/>
      <c r="H41" s="118">
        <v>26</v>
      </c>
      <c r="I41" s="119">
        <f>H41*E41</f>
        <v>0</v>
      </c>
      <c r="J41" s="108">
        <v>51</v>
      </c>
      <c r="K41" s="109">
        <f>J41*E41</f>
        <v>0</v>
      </c>
      <c r="L41" s="110">
        <v>24</v>
      </c>
      <c r="M41" s="111">
        <f>L41*E41</f>
        <v>0</v>
      </c>
    </row>
    <row r="42" spans="1:13" ht="60">
      <c r="A42" s="123">
        <v>23</v>
      </c>
      <c r="B42" s="113" t="s">
        <v>102</v>
      </c>
      <c r="C42" s="114" t="s">
        <v>76</v>
      </c>
      <c r="D42" s="182">
        <v>704</v>
      </c>
      <c r="E42" s="141"/>
      <c r="F42" s="117">
        <f t="shared" si="4"/>
        <v>0</v>
      </c>
      <c r="G42" s="107"/>
      <c r="H42" s="118">
        <v>174</v>
      </c>
      <c r="I42" s="119">
        <f>H42*E42</f>
        <v>0</v>
      </c>
      <c r="J42" s="108">
        <v>332</v>
      </c>
      <c r="K42" s="109">
        <f>J42*E42</f>
        <v>0</v>
      </c>
      <c r="L42" s="110">
        <v>198</v>
      </c>
      <c r="M42" s="111">
        <f>L42*E42</f>
        <v>0</v>
      </c>
    </row>
    <row r="43" spans="1:13" ht="15">
      <c r="A43" s="135"/>
      <c r="B43" s="131" t="s">
        <v>79</v>
      </c>
      <c r="C43" s="105"/>
      <c r="D43" s="182"/>
      <c r="E43" s="141"/>
      <c r="F43" s="117"/>
      <c r="G43" s="107"/>
      <c r="H43" s="122"/>
      <c r="I43" s="119"/>
      <c r="J43" s="108"/>
      <c r="K43" s="109"/>
      <c r="L43" s="110"/>
      <c r="M43" s="111"/>
    </row>
    <row r="44" spans="1:13" ht="15">
      <c r="A44" s="123">
        <v>24</v>
      </c>
      <c r="B44" s="127" t="s">
        <v>103</v>
      </c>
      <c r="C44" s="114" t="s">
        <v>73</v>
      </c>
      <c r="D44" s="182">
        <v>862.5</v>
      </c>
      <c r="E44" s="141"/>
      <c r="F44" s="117">
        <f t="shared" si="4"/>
        <v>0</v>
      </c>
      <c r="G44" s="107"/>
      <c r="H44" s="118">
        <v>233.5</v>
      </c>
      <c r="I44" s="119">
        <f t="shared" ref="I44:I50" si="8">H44*E44</f>
        <v>0</v>
      </c>
      <c r="J44" s="108">
        <v>418</v>
      </c>
      <c r="K44" s="109">
        <f t="shared" ref="K44:K50" si="9">J44*E44</f>
        <v>0</v>
      </c>
      <c r="L44" s="110">
        <v>211</v>
      </c>
      <c r="M44" s="111">
        <f t="shared" ref="M44:M50" si="10">L44*E44</f>
        <v>0</v>
      </c>
    </row>
    <row r="45" spans="1:13" ht="15">
      <c r="A45" s="123">
        <v>25</v>
      </c>
      <c r="B45" s="127" t="s">
        <v>104</v>
      </c>
      <c r="C45" s="114" t="s">
        <v>73</v>
      </c>
      <c r="D45" s="182">
        <v>48</v>
      </c>
      <c r="E45" s="141"/>
      <c r="F45" s="117">
        <f t="shared" si="4"/>
        <v>0</v>
      </c>
      <c r="G45" s="107"/>
      <c r="H45" s="118">
        <v>12</v>
      </c>
      <c r="I45" s="119">
        <f t="shared" si="8"/>
        <v>0</v>
      </c>
      <c r="J45" s="108">
        <v>36</v>
      </c>
      <c r="K45" s="109">
        <f t="shared" si="9"/>
        <v>0</v>
      </c>
      <c r="L45" s="110">
        <v>0</v>
      </c>
      <c r="M45" s="111">
        <f t="shared" si="10"/>
        <v>0</v>
      </c>
    </row>
    <row r="46" spans="1:13" ht="30">
      <c r="A46" s="123">
        <v>26</v>
      </c>
      <c r="B46" s="113" t="s">
        <v>105</v>
      </c>
      <c r="C46" s="114" t="s">
        <v>76</v>
      </c>
      <c r="D46" s="182">
        <v>373</v>
      </c>
      <c r="E46" s="141"/>
      <c r="F46" s="117">
        <f t="shared" si="4"/>
        <v>0</v>
      </c>
      <c r="G46" s="107"/>
      <c r="H46" s="118">
        <v>99</v>
      </c>
      <c r="I46" s="119">
        <f t="shared" si="8"/>
        <v>0</v>
      </c>
      <c r="J46" s="108">
        <v>191</v>
      </c>
      <c r="K46" s="109">
        <f t="shared" si="9"/>
        <v>0</v>
      </c>
      <c r="L46" s="110">
        <v>83</v>
      </c>
      <c r="M46" s="111">
        <f t="shared" si="10"/>
        <v>0</v>
      </c>
    </row>
    <row r="47" spans="1:13" ht="15">
      <c r="A47" s="123">
        <v>27</v>
      </c>
      <c r="B47" s="127" t="s">
        <v>106</v>
      </c>
      <c r="C47" s="114" t="s">
        <v>70</v>
      </c>
      <c r="D47" s="182">
        <v>1765</v>
      </c>
      <c r="E47" s="141"/>
      <c r="F47" s="117">
        <f t="shared" si="4"/>
        <v>0</v>
      </c>
      <c r="G47" s="107"/>
      <c r="H47" s="118">
        <v>449</v>
      </c>
      <c r="I47" s="119">
        <f t="shared" si="8"/>
        <v>0</v>
      </c>
      <c r="J47" s="108">
        <v>901</v>
      </c>
      <c r="K47" s="109">
        <f t="shared" si="9"/>
        <v>0</v>
      </c>
      <c r="L47" s="110">
        <v>415</v>
      </c>
      <c r="M47" s="111">
        <f t="shared" si="10"/>
        <v>0</v>
      </c>
    </row>
    <row r="48" spans="1:13" ht="30">
      <c r="A48" s="123">
        <v>28</v>
      </c>
      <c r="B48" s="113" t="s">
        <v>107</v>
      </c>
      <c r="C48" s="114" t="s">
        <v>76</v>
      </c>
      <c r="D48" s="182">
        <v>44.65</v>
      </c>
      <c r="E48" s="141"/>
      <c r="F48" s="117">
        <f t="shared" si="4"/>
        <v>0</v>
      </c>
      <c r="G48" s="107"/>
      <c r="H48" s="118">
        <v>12</v>
      </c>
      <c r="I48" s="119">
        <f t="shared" si="8"/>
        <v>0</v>
      </c>
      <c r="J48" s="108">
        <v>21.65</v>
      </c>
      <c r="K48" s="109">
        <f t="shared" si="9"/>
        <v>0</v>
      </c>
      <c r="L48" s="110">
        <v>11</v>
      </c>
      <c r="M48" s="111">
        <f t="shared" si="10"/>
        <v>0</v>
      </c>
    </row>
    <row r="49" spans="1:13" ht="30">
      <c r="A49" s="123">
        <v>29</v>
      </c>
      <c r="B49" s="113" t="s">
        <v>108</v>
      </c>
      <c r="C49" s="114" t="s">
        <v>76</v>
      </c>
      <c r="D49" s="182">
        <v>11.25</v>
      </c>
      <c r="E49" s="141"/>
      <c r="F49" s="117">
        <f t="shared" si="4"/>
        <v>0</v>
      </c>
      <c r="G49" s="107"/>
      <c r="H49" s="118">
        <v>2.25</v>
      </c>
      <c r="I49" s="119">
        <f t="shared" si="8"/>
        <v>0</v>
      </c>
      <c r="J49" s="108">
        <v>6.75</v>
      </c>
      <c r="K49" s="109">
        <f t="shared" si="9"/>
        <v>0</v>
      </c>
      <c r="L49" s="110">
        <v>2.25</v>
      </c>
      <c r="M49" s="111">
        <f t="shared" si="10"/>
        <v>0</v>
      </c>
    </row>
    <row r="50" spans="1:13" ht="30.75" thickBot="1">
      <c r="A50" s="142">
        <v>30</v>
      </c>
      <c r="B50" s="143" t="s">
        <v>109</v>
      </c>
      <c r="C50" s="144" t="s">
        <v>6</v>
      </c>
      <c r="D50" s="183">
        <v>35.200000000000003</v>
      </c>
      <c r="E50" s="145"/>
      <c r="F50" s="146">
        <f t="shared" si="4"/>
        <v>0</v>
      </c>
      <c r="G50" s="107"/>
      <c r="H50" s="147">
        <v>7</v>
      </c>
      <c r="I50" s="148">
        <f t="shared" si="8"/>
        <v>0</v>
      </c>
      <c r="J50" s="149">
        <v>21</v>
      </c>
      <c r="K50" s="150">
        <f t="shared" si="9"/>
        <v>0</v>
      </c>
      <c r="L50" s="151">
        <v>7.2</v>
      </c>
      <c r="M50" s="152">
        <f t="shared" si="10"/>
        <v>0</v>
      </c>
    </row>
    <row r="51" spans="1:13" ht="15.75">
      <c r="E51" s="156" t="s">
        <v>60</v>
      </c>
      <c r="F51" s="157">
        <f>SUM(F12:F50)</f>
        <v>0</v>
      </c>
      <c r="H51" s="159"/>
      <c r="I51" s="160">
        <f>SUM(I12:I50)</f>
        <v>0</v>
      </c>
      <c r="J51" s="160"/>
      <c r="K51" s="160">
        <f>SUM(K12:K50)</f>
        <v>0</v>
      </c>
      <c r="L51" s="160"/>
      <c r="M51" s="161">
        <f>SUM(M12:M50)</f>
        <v>0</v>
      </c>
    </row>
    <row r="52" spans="1:13" ht="15.75">
      <c r="C52" s="181" t="s">
        <v>115</v>
      </c>
      <c r="D52" s="181"/>
      <c r="E52" s="181"/>
      <c r="F52" s="157">
        <f>SUM(F13:F51)</f>
        <v>0</v>
      </c>
      <c r="H52" s="159"/>
      <c r="I52" s="160"/>
      <c r="J52" s="160"/>
      <c r="K52" s="160"/>
      <c r="L52" s="160"/>
      <c r="M52" s="161"/>
    </row>
    <row r="53" spans="1:13" ht="15.75">
      <c r="E53" s="156" t="s">
        <v>114</v>
      </c>
      <c r="F53" s="157">
        <f>F51*0.2</f>
        <v>0</v>
      </c>
    </row>
    <row r="54" spans="1:13" ht="15.75">
      <c r="E54" s="156" t="s">
        <v>61</v>
      </c>
      <c r="F54" s="157">
        <f>F51+F53</f>
        <v>0</v>
      </c>
    </row>
  </sheetData>
  <mergeCells count="9">
    <mergeCell ref="C52:E52"/>
    <mergeCell ref="J10:K10"/>
    <mergeCell ref="L10:M10"/>
    <mergeCell ref="A4:F4"/>
    <mergeCell ref="A5:F5"/>
    <mergeCell ref="A7:F7"/>
    <mergeCell ref="A8:F8"/>
    <mergeCell ref="D9:F9"/>
    <mergeCell ref="H10:I10"/>
  </mergeCells>
  <pageMargins left="0.7" right="0.7" top="0.75" bottom="0.75" header="0.3" footer="0.3"/>
  <pageSetup paperSize="9" scale="44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1</vt:i4>
      </vt:variant>
    </vt:vector>
  </HeadingPairs>
  <TitlesOfParts>
    <vt:vector size="4" baseType="lpstr">
      <vt:lpstr>Рекапитолация</vt:lpstr>
      <vt:lpstr>рехабилитация</vt:lpstr>
      <vt:lpstr>рекунструкция</vt:lpstr>
      <vt:lpstr>рекунструкция!Област_печат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2018-11-02T08:27:36Z</dcterms:created>
  <dcterms:modified xsi:type="dcterms:W3CDTF">2019-02-27T20:09:09Z</dcterms:modified>
</cp:coreProperties>
</file>