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кс" sheetId="1" r:id="rId1"/>
    <sheet name="КСС" sheetId="2" r:id="rId2"/>
  </sheets>
  <definedNames>
    <definedName name="_xlnm.Print_Area" localSheetId="0">'кс'!$A:$D</definedName>
    <definedName name="_xlnm.Print_Area" localSheetId="1">'КСС'!$A:$F</definedName>
    <definedName name="_xlnm.Print_Area">#N/A</definedName>
    <definedName name="_xlnm.Print_Titles" localSheetId="0">'кс'!$2:$3</definedName>
    <definedName name="_xlnm.Print_Titles" localSheetId="1">'КСС'!$2:$3</definedName>
  </definedNames>
  <calcPr fullCalcOnLoad="1"/>
</workbook>
</file>

<file path=xl/sharedStrings.xml><?xml version="1.0" encoding="utf-8"?>
<sst xmlns="http://schemas.openxmlformats.org/spreadsheetml/2006/main" count="133" uniqueCount="56">
  <si>
    <r>
      <t>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 </t>
    </r>
  </si>
  <si>
    <r>
      <t>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</si>
  <si>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т</t>
  </si>
  <si>
    <t xml:space="preserve">Плътен асфалтобетон Е = 1200 МРа </t>
  </si>
  <si>
    <t xml:space="preserve">Неплътен асфалтобетон Е = 1000 МРа </t>
  </si>
  <si>
    <t>бр</t>
  </si>
  <si>
    <t>м</t>
  </si>
  <si>
    <t>Укрепване на стандартни пътни знаци, тръбни стойки ф60 L=3,0м, вкл.всички свързани с това разходи</t>
  </si>
  <si>
    <t>Видими бетонови бордюри вибропресовани 15/25/50</t>
  </si>
  <si>
    <r>
      <t>м</t>
    </r>
    <r>
      <rPr>
        <vertAlign val="superscript"/>
        <sz val="11"/>
        <rFont val="Times New Roman"/>
        <family val="1"/>
      </rPr>
      <t>3</t>
    </r>
  </si>
  <si>
    <t>Стойност</t>
  </si>
  <si>
    <t>Разваляне на съществуващи бетонови бордюри, вкл.превоз на строителните отпадъци на депо</t>
  </si>
  <si>
    <t>НАИМЕНОВАНИЕ НА РАБОТИТЕ</t>
  </si>
  <si>
    <t>мярка</t>
  </si>
  <si>
    <t xml:space="preserve">Количество </t>
  </si>
  <si>
    <t xml:space="preserve">ед.цена </t>
  </si>
  <si>
    <t>Доставка и монтаж на стандартни пътни знаци, ІІ-ти типоразмер, съгласно БДС 1517:2006, вкл.всички свързани с това разходи</t>
  </si>
  <si>
    <t>Направа на тротоарна настилка с бетонови плочи, вкл.всички свързани с това разходи</t>
  </si>
  <si>
    <t>м²</t>
  </si>
  <si>
    <t>разваляне</t>
  </si>
  <si>
    <t>Видими бетонови бордюри вибропресовани 8/16/50</t>
  </si>
  <si>
    <t xml:space="preserve">І. Земни работи </t>
  </si>
  <si>
    <t xml:space="preserve">Превоз на излишни земни маси  , вкл. натоварване, превоз, разтоварване на депо и всички свързани с това разходи </t>
  </si>
  <si>
    <t>zaust</t>
  </si>
  <si>
    <t>trase</t>
  </si>
  <si>
    <t>trotoar</t>
  </si>
  <si>
    <t>bord</t>
  </si>
  <si>
    <t>gradinski</t>
  </si>
  <si>
    <t>Разрушаване на стара пътна настилка, и всички свързани с това разходи</t>
  </si>
  <si>
    <t>Изкоп за пътна основа, и всички свързани с това разходи</t>
  </si>
  <si>
    <t>Доставка и полагане на бетон С12/15 за  бетонова основа на бетоновите бордюри и всички свъразни с това разходи</t>
  </si>
  <si>
    <t>Доставка и полагане на пясъчна възглавница под бетонови плочи включително всички свързани с това разходи</t>
  </si>
  <si>
    <t>Направа на нови дъждоприемни шахти,включително заустване в колектор и  всички свързани с това разходи.</t>
  </si>
  <si>
    <t>Повдигане на съществуващи ревизионни шахти, вкл. всички свързани с това разходи.</t>
  </si>
  <si>
    <t xml:space="preserve">Несортирани минерални материали 0-20мм трамбован  с H = 15 см и Е=250МРа , вкл. под бордюри  </t>
  </si>
  <si>
    <t>Повдигане на съществуващи дъждоприемни шахти, вкл. всички свързани с това разходи.</t>
  </si>
  <si>
    <t>Направа на първи битумен разлив за връзка с различна ширина, включително всички сързани с това разходи</t>
  </si>
  <si>
    <t>Направа на втори битумен разлив за връзка с различна ширина, включително всички сързани с това разходи</t>
  </si>
  <si>
    <t>Доставка и полагане на битумизиран трошен камък, включително  всички свързани с това разходи</t>
  </si>
  <si>
    <t xml:space="preserve">III. Асфалтови работи  </t>
  </si>
  <si>
    <t>Бяла маркировка тип II със светлоотражателни перли</t>
  </si>
  <si>
    <t xml:space="preserve">ІI. Пътни работи </t>
  </si>
  <si>
    <t>Доставка и полагане на пътна основа от нефракционен скален материал /0-40/, Е=350 МРа, включително всички свързани с това разходи</t>
  </si>
  <si>
    <t>Тъкана геомрежа за усилване на асфалтови пластове при връзка стара с нова настилка 100/100 kN/m2</t>
  </si>
  <si>
    <t>Бетонова отводнителна канавка</t>
  </si>
  <si>
    <t>Изграждане на насип, вкл. доставка и полагане</t>
  </si>
  <si>
    <t>Изкоп за тротоарна настилка,вкл. извозване на стр.отпадъци на депо</t>
  </si>
  <si>
    <t>Количествена сметка за Обект: „Аварийна реконструкция и отводнявне на улица от о.т. 1+87 м. до о.т. 64 в с. Троян, Община Сименовград”</t>
  </si>
  <si>
    <t>/ инж.Хр.Димова /</t>
  </si>
  <si>
    <t>Съставил:......................................</t>
  </si>
  <si>
    <t>Непредвидени разходи в размер до 10% от СМР</t>
  </si>
  <si>
    <t>ВСИЧКО без ДДС</t>
  </si>
  <si>
    <t>ВСИЧКО с  ДДС</t>
  </si>
  <si>
    <t>ВСИЧКО за обектa</t>
  </si>
  <si>
    <t>20% ДДС</t>
  </si>
  <si>
    <t>Количественo-стойностна сметка за Обект: „Аварийна реконструкция и отводнявне на улица от о.т. 1+87 м. до о.т. 64 в с. Троян, Община Сименовград”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</si>
</sst>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#,##0.0000"/>
    <numFmt numFmtId="175" formatCode="#,##0.00\ _л_в_."/>
    <numFmt numFmtId="176" formatCode="#,##0.00\ &quot;лв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ok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4" fillId="0" borderId="10" xfId="58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" fillId="0" borderId="10" xfId="58" applyNumberFormat="1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2" fontId="4" fillId="0" borderId="10" xfId="59" applyNumberFormat="1" applyFont="1" applyFill="1" applyBorder="1" applyAlignment="1">
      <alignment horizontal="right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0" xfId="58" applyFont="1" applyFill="1" applyAlignment="1">
      <alignment vertical="center"/>
      <protection/>
    </xf>
    <xf numFmtId="4" fontId="4" fillId="0" borderId="0" xfId="58" applyNumberFormat="1" applyFont="1" applyFill="1" applyAlignment="1">
      <alignment vertical="center"/>
      <protection/>
    </xf>
    <xf numFmtId="0" fontId="1" fillId="0" borderId="0" xfId="58" applyFont="1" applyFill="1" applyAlignment="1">
      <alignment vertical="center"/>
      <protection/>
    </xf>
    <xf numFmtId="0" fontId="1" fillId="0" borderId="10" xfId="58" applyFont="1" applyFill="1" applyBorder="1" applyAlignment="1">
      <alignment vertical="center"/>
      <protection/>
    </xf>
    <xf numFmtId="0" fontId="12" fillId="0" borderId="10" xfId="59" applyFont="1" applyFill="1" applyBorder="1" applyAlignment="1">
      <alignment vertical="center"/>
      <protection/>
    </xf>
    <xf numFmtId="4" fontId="1" fillId="0" borderId="10" xfId="58" applyNumberFormat="1" applyFont="1" applyFill="1" applyBorder="1" applyAlignment="1">
      <alignment vertical="center"/>
      <protection/>
    </xf>
    <xf numFmtId="4" fontId="13" fillId="0" borderId="10" xfId="58" applyNumberFormat="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4" fontId="1" fillId="0" borderId="0" xfId="58" applyNumberFormat="1" applyFont="1" applyFill="1" applyAlignment="1">
      <alignment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4" fontId="9" fillId="0" borderId="0" xfId="58" applyNumberFormat="1" applyFont="1" applyFill="1" applyAlignment="1">
      <alignment vertical="center"/>
      <protection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176" fontId="7" fillId="0" borderId="12" xfId="0" applyNumberFormat="1" applyFont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2" fontId="7" fillId="0" borderId="14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13" fillId="0" borderId="10" xfId="58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8" xfId="34" applyFont="1" applyFill="1" applyBorder="1" applyAlignment="1">
      <alignment horizontal="center" vertical="center"/>
      <protection/>
    </xf>
    <xf numFmtId="0" fontId="7" fillId="0" borderId="10" xfId="34" applyFont="1" applyFill="1" applyBorder="1" applyAlignment="1">
      <alignment horizontal="center" vertical="center"/>
      <protection/>
    </xf>
    <xf numFmtId="0" fontId="7" fillId="0" borderId="18" xfId="34" applyFont="1" applyFill="1" applyBorder="1" applyAlignment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4" fontId="7" fillId="0" borderId="19" xfId="58" applyNumberFormat="1" applyFont="1" applyFill="1" applyBorder="1" applyAlignment="1">
      <alignment horizontal="center" vertical="center" wrapText="1"/>
      <protection/>
    </xf>
    <xf numFmtId="4" fontId="7" fillId="0" borderId="18" xfId="58" applyNumberFormat="1" applyFont="1" applyFill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4" fontId="7" fillId="0" borderId="17" xfId="58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сметка  3.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12" xfId="58"/>
    <cellStyle name="Нормален 15" xfId="59"/>
    <cellStyle name="Нормален 2" xfId="60"/>
    <cellStyle name="Нормален 3" xfId="61"/>
    <cellStyle name="Нормален 4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421875" style="13" customWidth="1"/>
    <col min="2" max="2" width="45.28125" style="13" customWidth="1"/>
    <col min="3" max="3" width="6.28125" style="13" customWidth="1"/>
    <col min="4" max="4" width="12.7109375" style="22" customWidth="1"/>
    <col min="5" max="5" width="22.140625" style="11" customWidth="1"/>
    <col min="6" max="6" width="12.140625" style="13" hidden="1" customWidth="1"/>
    <col min="7" max="8" width="0.42578125" style="13" customWidth="1"/>
    <col min="9" max="9" width="9.140625" style="13" hidden="1" customWidth="1"/>
    <col min="10" max="10" width="0.5625" style="13" customWidth="1"/>
    <col min="11" max="11" width="0.71875" style="13" customWidth="1"/>
    <col min="12" max="13" width="9.140625" style="13" customWidth="1"/>
    <col min="14" max="14" width="12.28125" style="13" bestFit="1" customWidth="1"/>
    <col min="15" max="15" width="11.28125" style="13" bestFit="1" customWidth="1"/>
    <col min="16" max="16384" width="9.140625" style="13" customWidth="1"/>
  </cols>
  <sheetData>
    <row r="1" spans="1:4" ht="63" customHeight="1" thickBot="1">
      <c r="A1" s="38" t="s">
        <v>47</v>
      </c>
      <c r="B1" s="39"/>
      <c r="C1" s="39"/>
      <c r="D1" s="39"/>
    </row>
    <row r="2" spans="1:13" s="8" customFormat="1" ht="15.75" customHeight="1">
      <c r="A2" s="40"/>
      <c r="B2" s="42" t="s">
        <v>12</v>
      </c>
      <c r="C2" s="44" t="s">
        <v>13</v>
      </c>
      <c r="D2" s="46" t="s">
        <v>14</v>
      </c>
      <c r="E2" s="7"/>
      <c r="M2" s="11">
        <f>L5*0.51-51</f>
        <v>1984.6038</v>
      </c>
    </row>
    <row r="3" spans="1:5" s="8" customFormat="1" ht="31.5" customHeight="1">
      <c r="A3" s="41"/>
      <c r="B3" s="43"/>
      <c r="C3" s="45"/>
      <c r="D3" s="47"/>
      <c r="E3" s="7"/>
    </row>
    <row r="4" spans="1:16" s="10" customFormat="1" ht="15">
      <c r="A4" s="2"/>
      <c r="B4" s="3" t="s">
        <v>21</v>
      </c>
      <c r="C4" s="2"/>
      <c r="D4" s="28"/>
      <c r="L4" s="10" t="s">
        <v>24</v>
      </c>
      <c r="M4" s="10" t="s">
        <v>23</v>
      </c>
      <c r="N4" s="10" t="s">
        <v>25</v>
      </c>
      <c r="O4" s="10" t="s">
        <v>26</v>
      </c>
      <c r="P4" s="10" t="s">
        <v>27</v>
      </c>
    </row>
    <row r="5" spans="1:16" s="11" customFormat="1" ht="25.5">
      <c r="A5" s="2">
        <v>1</v>
      </c>
      <c r="B5" s="26" t="s">
        <v>28</v>
      </c>
      <c r="C5" s="5" t="s">
        <v>0</v>
      </c>
      <c r="D5" s="28">
        <f>L5*0.1</f>
        <v>399.13800000000003</v>
      </c>
      <c r="L5" s="11">
        <v>3991.38</v>
      </c>
      <c r="M5" s="11">
        <v>805</v>
      </c>
      <c r="N5" s="11">
        <v>3900</v>
      </c>
      <c r="O5" s="11">
        <v>1475</v>
      </c>
      <c r="P5" s="11">
        <v>554</v>
      </c>
    </row>
    <row r="6" spans="1:4" s="11" customFormat="1" ht="21" customHeight="1">
      <c r="A6" s="2">
        <v>2</v>
      </c>
      <c r="B6" s="26" t="s">
        <v>29</v>
      </c>
      <c r="C6" s="5" t="s">
        <v>0</v>
      </c>
      <c r="D6" s="28">
        <v>1984.6</v>
      </c>
    </row>
    <row r="7" spans="1:7" s="11" customFormat="1" ht="38.25">
      <c r="A7" s="2">
        <v>3</v>
      </c>
      <c r="B7" s="26" t="s">
        <v>22</v>
      </c>
      <c r="C7" s="5" t="s">
        <v>0</v>
      </c>
      <c r="D7" s="28">
        <f>D6</f>
        <v>1984.6</v>
      </c>
      <c r="G7" s="11">
        <v>262</v>
      </c>
    </row>
    <row r="8" spans="1:5" s="11" customFormat="1" ht="18">
      <c r="A8" s="2">
        <v>4</v>
      </c>
      <c r="B8" s="26" t="s">
        <v>45</v>
      </c>
      <c r="C8" s="5" t="s">
        <v>0</v>
      </c>
      <c r="D8" s="28">
        <v>504.03</v>
      </c>
      <c r="E8" s="11">
        <v>0</v>
      </c>
    </row>
    <row r="9" spans="1:4" s="10" customFormat="1" ht="15">
      <c r="A9" s="29"/>
      <c r="B9" s="26"/>
      <c r="C9" s="5"/>
      <c r="D9" s="28"/>
    </row>
    <row r="10" spans="1:4" s="11" customFormat="1" ht="15">
      <c r="A10" s="2"/>
      <c r="B10" s="3" t="s">
        <v>41</v>
      </c>
      <c r="C10" s="2"/>
      <c r="D10" s="28"/>
    </row>
    <row r="11" spans="1:4" s="11" customFormat="1" ht="38.25">
      <c r="A11" s="2">
        <v>1</v>
      </c>
      <c r="B11" s="26" t="s">
        <v>34</v>
      </c>
      <c r="C11" s="5" t="s">
        <v>9</v>
      </c>
      <c r="D11" s="28">
        <f>D17*0.15</f>
        <v>585</v>
      </c>
    </row>
    <row r="12" spans="1:4" s="11" customFormat="1" ht="25.5">
      <c r="A12" s="2">
        <v>2</v>
      </c>
      <c r="B12" s="26" t="s">
        <v>11</v>
      </c>
      <c r="C12" s="5" t="s">
        <v>6</v>
      </c>
      <c r="D12" s="28">
        <v>1289</v>
      </c>
    </row>
    <row r="13" spans="1:4" s="11" customFormat="1" ht="15">
      <c r="A13" s="2">
        <v>3</v>
      </c>
      <c r="B13" s="26" t="s">
        <v>8</v>
      </c>
      <c r="C13" s="5" t="s">
        <v>6</v>
      </c>
      <c r="D13" s="28">
        <f>O5</f>
        <v>1475</v>
      </c>
    </row>
    <row r="14" spans="1:4" s="11" customFormat="1" ht="15">
      <c r="A14" s="2">
        <v>4</v>
      </c>
      <c r="B14" s="26" t="s">
        <v>20</v>
      </c>
      <c r="C14" s="5" t="s">
        <v>6</v>
      </c>
      <c r="D14" s="28">
        <v>554</v>
      </c>
    </row>
    <row r="15" spans="1:5" s="11" customFormat="1" ht="38.25">
      <c r="A15" s="2">
        <v>5</v>
      </c>
      <c r="B15" s="26" t="s">
        <v>30</v>
      </c>
      <c r="C15" s="5" t="s">
        <v>9</v>
      </c>
      <c r="D15" s="28">
        <f>ROUNDUP(D13*0.04+D14*0.024,0)</f>
        <v>73</v>
      </c>
      <c r="E15" s="24"/>
    </row>
    <row r="16" spans="1:4" s="11" customFormat="1" ht="25.5">
      <c r="A16" s="2">
        <v>6</v>
      </c>
      <c r="B16" s="26" t="s">
        <v>46</v>
      </c>
      <c r="C16" s="23" t="s">
        <v>18</v>
      </c>
      <c r="D16" s="28">
        <f>D17*0.2</f>
        <v>780</v>
      </c>
    </row>
    <row r="17" spans="1:7" s="11" customFormat="1" ht="36.75" customHeight="1">
      <c r="A17" s="2">
        <v>7</v>
      </c>
      <c r="B17" s="26" t="s">
        <v>17</v>
      </c>
      <c r="C17" s="23" t="s">
        <v>18</v>
      </c>
      <c r="D17" s="28">
        <f>N5</f>
        <v>3900</v>
      </c>
      <c r="F17" s="11">
        <v>883</v>
      </c>
      <c r="G17" s="11">
        <f>F17*0.04*2.4</f>
        <v>84.768</v>
      </c>
    </row>
    <row r="18" spans="1:4" s="11" customFormat="1" ht="54.75" customHeight="1">
      <c r="A18" s="2">
        <v>8</v>
      </c>
      <c r="B18" s="26" t="s">
        <v>31</v>
      </c>
      <c r="C18" s="5" t="s">
        <v>0</v>
      </c>
      <c r="D18" s="28">
        <f>ROUNDUP(D17*0.05,0)</f>
        <v>195</v>
      </c>
    </row>
    <row r="19" spans="1:10" s="11" customFormat="1" ht="18">
      <c r="A19" s="2">
        <v>9</v>
      </c>
      <c r="B19" s="26" t="s">
        <v>40</v>
      </c>
      <c r="C19" s="5" t="s">
        <v>1</v>
      </c>
      <c r="D19" s="28">
        <v>161.35</v>
      </c>
      <c r="E19" s="12"/>
      <c r="G19" s="12" t="e">
        <f>#REF!+#REF!+#REF!+#REF!+#REF!</f>
        <v>#REF!</v>
      </c>
      <c r="J19" s="11" t="s">
        <v>19</v>
      </c>
    </row>
    <row r="20" spans="1:7" s="11" customFormat="1" ht="38.25">
      <c r="A20" s="2">
        <v>10</v>
      </c>
      <c r="B20" s="26" t="s">
        <v>16</v>
      </c>
      <c r="C20" s="5" t="s">
        <v>5</v>
      </c>
      <c r="D20" s="28">
        <v>38</v>
      </c>
      <c r="E20" s="12"/>
      <c r="G20" s="12"/>
    </row>
    <row r="21" spans="1:7" s="11" customFormat="1" ht="25.5">
      <c r="A21" s="2">
        <v>11</v>
      </c>
      <c r="B21" s="26" t="s">
        <v>7</v>
      </c>
      <c r="C21" s="5" t="s">
        <v>5</v>
      </c>
      <c r="D21" s="28">
        <v>27</v>
      </c>
      <c r="E21" s="12"/>
      <c r="G21" s="12"/>
    </row>
    <row r="22" spans="1:7" s="11" customFormat="1" ht="38.25">
      <c r="A22" s="2">
        <v>12</v>
      </c>
      <c r="B22" s="26" t="s">
        <v>32</v>
      </c>
      <c r="C22" s="5" t="s">
        <v>5</v>
      </c>
      <c r="D22" s="28">
        <v>3</v>
      </c>
      <c r="E22" s="12"/>
      <c r="G22" s="12"/>
    </row>
    <row r="23" spans="1:7" s="11" customFormat="1" ht="25.5">
      <c r="A23" s="2">
        <v>13</v>
      </c>
      <c r="B23" s="26" t="s">
        <v>33</v>
      </c>
      <c r="C23" s="5" t="s">
        <v>5</v>
      </c>
      <c r="D23" s="28">
        <v>5</v>
      </c>
      <c r="E23" s="12"/>
      <c r="G23" s="12"/>
    </row>
    <row r="24" spans="1:7" s="11" customFormat="1" ht="25.5">
      <c r="A24" s="2">
        <v>14</v>
      </c>
      <c r="B24" s="26" t="s">
        <v>35</v>
      </c>
      <c r="C24" s="5" t="s">
        <v>5</v>
      </c>
      <c r="D24" s="28">
        <v>3</v>
      </c>
      <c r="E24" s="12"/>
      <c r="G24" s="12"/>
    </row>
    <row r="25" spans="1:7" s="11" customFormat="1" ht="15">
      <c r="A25" s="2">
        <v>15</v>
      </c>
      <c r="B25" s="26" t="s">
        <v>44</v>
      </c>
      <c r="C25" s="5" t="s">
        <v>6</v>
      </c>
      <c r="D25" s="28">
        <f>32+47+21+51</f>
        <v>151</v>
      </c>
      <c r="E25" s="12"/>
      <c r="G25" s="12"/>
    </row>
    <row r="26" spans="1:7" s="11" customFormat="1" ht="15">
      <c r="A26" s="2"/>
      <c r="B26" s="26"/>
      <c r="C26" s="5"/>
      <c r="D26" s="28"/>
      <c r="E26" s="12"/>
      <c r="G26" s="12"/>
    </row>
    <row r="27" spans="1:7" s="11" customFormat="1" ht="15">
      <c r="A27" s="2"/>
      <c r="B27" s="3" t="s">
        <v>39</v>
      </c>
      <c r="C27" s="2"/>
      <c r="D27" s="28"/>
      <c r="E27" s="12"/>
      <c r="G27" s="12"/>
    </row>
    <row r="28" spans="1:7" s="11" customFormat="1" ht="38.25">
      <c r="A28" s="2">
        <v>1</v>
      </c>
      <c r="B28" s="26" t="s">
        <v>42</v>
      </c>
      <c r="C28" s="5" t="s">
        <v>0</v>
      </c>
      <c r="D28" s="28">
        <f>L5*0.45+M5*0.25</f>
        <v>1997.371</v>
      </c>
      <c r="E28" s="12"/>
      <c r="G28" s="12"/>
    </row>
    <row r="29" spans="1:7" s="11" customFormat="1" ht="15">
      <c r="A29" s="2">
        <v>2</v>
      </c>
      <c r="B29" s="26" t="s">
        <v>4</v>
      </c>
      <c r="C29" s="5" t="s">
        <v>2</v>
      </c>
      <c r="D29" s="28">
        <f>L5*0.04*2.4+M5*0.04*2.4</f>
        <v>460.45248000000004</v>
      </c>
      <c r="E29" s="12"/>
      <c r="G29" s="12"/>
    </row>
    <row r="30" spans="1:7" s="11" customFormat="1" ht="15">
      <c r="A30" s="2">
        <v>3</v>
      </c>
      <c r="B30" s="26" t="s">
        <v>3</v>
      </c>
      <c r="C30" s="5" t="s">
        <v>2</v>
      </c>
      <c r="D30" s="28">
        <f>D29</f>
        <v>460.45248000000004</v>
      </c>
      <c r="E30" s="12"/>
      <c r="G30" s="12"/>
    </row>
    <row r="31" spans="1:7" s="11" customFormat="1" ht="38.25">
      <c r="A31" s="2">
        <v>4</v>
      </c>
      <c r="B31" s="26" t="s">
        <v>36</v>
      </c>
      <c r="C31" s="23" t="s">
        <v>18</v>
      </c>
      <c r="D31" s="28">
        <f>L5+M5</f>
        <v>4796.38</v>
      </c>
      <c r="E31" s="12"/>
      <c r="G31" s="12"/>
    </row>
    <row r="32" spans="1:7" s="11" customFormat="1" ht="38.25">
      <c r="A32" s="2">
        <v>5</v>
      </c>
      <c r="B32" s="26" t="s">
        <v>37</v>
      </c>
      <c r="C32" s="23" t="s">
        <v>18</v>
      </c>
      <c r="D32" s="28">
        <f>D31</f>
        <v>4796.38</v>
      </c>
      <c r="E32" s="12"/>
      <c r="G32" s="12"/>
    </row>
    <row r="33" spans="1:7" s="11" customFormat="1" ht="25.5">
      <c r="A33" s="2">
        <v>6</v>
      </c>
      <c r="B33" s="26" t="s">
        <v>38</v>
      </c>
      <c r="C33" s="5" t="s">
        <v>2</v>
      </c>
      <c r="D33" s="28">
        <f>(L5)*0.08*2.4</f>
        <v>766.34496</v>
      </c>
      <c r="E33" s="12"/>
      <c r="G33" s="12"/>
    </row>
    <row r="34" spans="1:7" s="11" customFormat="1" ht="25.5">
      <c r="A34" s="2">
        <v>7</v>
      </c>
      <c r="B34" s="26" t="s">
        <v>43</v>
      </c>
      <c r="C34" s="5" t="s">
        <v>6</v>
      </c>
      <c r="D34" s="28">
        <v>42</v>
      </c>
      <c r="E34" s="12"/>
      <c r="G34" s="12"/>
    </row>
    <row r="35" spans="1:14" ht="15.75">
      <c r="A35" s="2"/>
      <c r="B35" s="6"/>
      <c r="C35" s="5"/>
      <c r="D35" s="28"/>
      <c r="L35" s="11"/>
      <c r="M35" s="11"/>
      <c r="N35" s="11"/>
    </row>
    <row r="37" spans="1:4" ht="15.75">
      <c r="A37" s="18"/>
      <c r="B37" s="19"/>
      <c r="C37" s="20"/>
      <c r="D37" s="20"/>
    </row>
    <row r="38" spans="1:4" ht="15.75">
      <c r="A38" s="20"/>
      <c r="B38" s="37" t="s">
        <v>49</v>
      </c>
      <c r="C38" s="37"/>
      <c r="D38" s="37"/>
    </row>
    <row r="39" spans="1:4" ht="15.75">
      <c r="A39" s="19"/>
      <c r="B39" s="19"/>
      <c r="C39" s="33" t="s">
        <v>48</v>
      </c>
      <c r="D39" s="33"/>
    </row>
    <row r="40" spans="1:4" ht="15.75">
      <c r="A40" s="19"/>
      <c r="B40" s="19"/>
      <c r="C40" s="35"/>
      <c r="D40" s="35"/>
    </row>
    <row r="41" spans="1:4" ht="15.75">
      <c r="A41" s="20"/>
      <c r="B41" s="19"/>
      <c r="C41" s="21"/>
      <c r="D41" s="20"/>
    </row>
    <row r="42" spans="1:4" ht="15.75">
      <c r="A42" s="20"/>
      <c r="B42" s="19"/>
      <c r="C42" s="36"/>
      <c r="D42" s="36"/>
    </row>
    <row r="43" spans="1:4" ht="15.75">
      <c r="A43" s="19"/>
      <c r="B43" s="19"/>
      <c r="C43" s="20"/>
      <c r="D43" s="20"/>
    </row>
  </sheetData>
  <sheetProtection/>
  <mergeCells count="8">
    <mergeCell ref="C40:D40"/>
    <mergeCell ref="C42:D42"/>
    <mergeCell ref="B38:D38"/>
    <mergeCell ref="A1:D1"/>
    <mergeCell ref="A2:A3"/>
    <mergeCell ref="B2:B3"/>
    <mergeCell ref="C2:C3"/>
    <mergeCell ref="D2:D3"/>
  </mergeCells>
  <printOptions/>
  <pageMargins left="0.6692913385826772" right="0.15748031496062992" top="0.6692913385826772" bottom="0.38" header="0.2362204724409449" footer="0.2362204724409449"/>
  <pageSetup horizontalDpi="600" verticalDpi="600" orientation="portrait" paperSize="9" scale="95" r:id="rId1"/>
  <headerFooter alignWithMargins="0"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9">
      <selection activeCell="L29" sqref="L29"/>
    </sheetView>
  </sheetViews>
  <sheetFormatPr defaultColWidth="9.140625" defaultRowHeight="15"/>
  <cols>
    <col min="1" max="1" width="7.421875" style="13" customWidth="1"/>
    <col min="2" max="2" width="45.28125" style="13" customWidth="1"/>
    <col min="3" max="3" width="6.28125" style="13" customWidth="1"/>
    <col min="4" max="4" width="12.7109375" style="22" customWidth="1"/>
    <col min="5" max="5" width="8.8515625" style="13" customWidth="1"/>
    <col min="6" max="6" width="18.00390625" style="22" customWidth="1"/>
    <col min="7" max="16384" width="9.140625" style="13" customWidth="1"/>
  </cols>
  <sheetData>
    <row r="1" spans="1:6" ht="63" customHeight="1" thickBot="1">
      <c r="A1" s="38" t="s">
        <v>55</v>
      </c>
      <c r="B1" s="39"/>
      <c r="C1" s="39"/>
      <c r="D1" s="39"/>
      <c r="E1" s="39"/>
      <c r="F1" s="48"/>
    </row>
    <row r="2" spans="1:6" s="8" customFormat="1" ht="15.75" customHeight="1">
      <c r="A2" s="40"/>
      <c r="B2" s="42" t="s">
        <v>12</v>
      </c>
      <c r="C2" s="44" t="s">
        <v>13</v>
      </c>
      <c r="D2" s="49" t="s">
        <v>14</v>
      </c>
      <c r="E2" s="44" t="s">
        <v>15</v>
      </c>
      <c r="F2" s="49" t="s">
        <v>10</v>
      </c>
    </row>
    <row r="3" spans="1:6" s="8" customFormat="1" ht="31.5" customHeight="1">
      <c r="A3" s="41"/>
      <c r="B3" s="43"/>
      <c r="C3" s="45"/>
      <c r="D3" s="47"/>
      <c r="E3" s="45"/>
      <c r="F3" s="47"/>
    </row>
    <row r="4" spans="1:6" s="10" customFormat="1" ht="15">
      <c r="A4" s="2"/>
      <c r="B4" s="3" t="s">
        <v>21</v>
      </c>
      <c r="C4" s="2"/>
      <c r="D4" s="9"/>
      <c r="E4" s="9"/>
      <c r="F4" s="9"/>
    </row>
    <row r="5" spans="1:6" s="11" customFormat="1" ht="25.5">
      <c r="A5" s="25">
        <v>1</v>
      </c>
      <c r="B5" s="26" t="s">
        <v>28</v>
      </c>
      <c r="C5" s="5" t="s">
        <v>0</v>
      </c>
      <c r="D5" s="28">
        <v>399.13800000000003</v>
      </c>
      <c r="E5" s="27"/>
      <c r="F5" s="27">
        <f>D5*E5</f>
        <v>0</v>
      </c>
    </row>
    <row r="6" spans="1:6" s="11" customFormat="1" ht="25.5">
      <c r="A6" s="25">
        <v>2</v>
      </c>
      <c r="B6" s="26" t="s">
        <v>29</v>
      </c>
      <c r="C6" s="5" t="s">
        <v>0</v>
      </c>
      <c r="D6" s="28">
        <v>1984.6</v>
      </c>
      <c r="E6" s="27"/>
      <c r="F6" s="27">
        <f>D6*E6</f>
        <v>0</v>
      </c>
    </row>
    <row r="7" spans="1:6" s="11" customFormat="1" ht="38.25">
      <c r="A7" s="25">
        <v>3</v>
      </c>
      <c r="B7" s="26" t="s">
        <v>22</v>
      </c>
      <c r="C7" s="5" t="s">
        <v>0</v>
      </c>
      <c r="D7" s="28">
        <v>1984.6</v>
      </c>
      <c r="E7" s="27"/>
      <c r="F7" s="27">
        <f>D7*E7</f>
        <v>0</v>
      </c>
    </row>
    <row r="8" spans="1:6" s="11" customFormat="1" ht="18">
      <c r="A8" s="25">
        <v>4</v>
      </c>
      <c r="B8" s="26" t="s">
        <v>45</v>
      </c>
      <c r="C8" s="5" t="s">
        <v>0</v>
      </c>
      <c r="D8" s="28">
        <v>504.03</v>
      </c>
      <c r="E8" s="27"/>
      <c r="F8" s="27">
        <f>D8*E8</f>
        <v>0</v>
      </c>
    </row>
    <row r="9" spans="1:6" s="10" customFormat="1" ht="15">
      <c r="A9" s="29"/>
      <c r="B9" s="26"/>
      <c r="C9" s="5"/>
      <c r="D9" s="28"/>
      <c r="E9" s="30"/>
      <c r="F9" s="32"/>
    </row>
    <row r="10" spans="1:6" s="11" customFormat="1" ht="15">
      <c r="A10" s="2"/>
      <c r="B10" s="3" t="s">
        <v>41</v>
      </c>
      <c r="C10" s="2"/>
      <c r="D10" s="28"/>
      <c r="E10" s="9"/>
      <c r="F10" s="9"/>
    </row>
    <row r="11" spans="1:6" s="11" customFormat="1" ht="38.25">
      <c r="A11" s="2">
        <v>1</v>
      </c>
      <c r="B11" s="26" t="s">
        <v>34</v>
      </c>
      <c r="C11" s="5" t="s">
        <v>9</v>
      </c>
      <c r="D11" s="28">
        <v>585</v>
      </c>
      <c r="E11" s="27"/>
      <c r="F11" s="27">
        <f>ROUND(D11*E11,2)</f>
        <v>0</v>
      </c>
    </row>
    <row r="12" spans="1:6" s="11" customFormat="1" ht="25.5">
      <c r="A12" s="2">
        <v>2</v>
      </c>
      <c r="B12" s="26" t="s">
        <v>11</v>
      </c>
      <c r="C12" s="5" t="s">
        <v>6</v>
      </c>
      <c r="D12" s="28">
        <v>1289</v>
      </c>
      <c r="E12" s="27"/>
      <c r="F12" s="27">
        <f aca="true" t="shared" si="0" ref="F12:F32">ROUND(D12*E12,2)</f>
        <v>0</v>
      </c>
    </row>
    <row r="13" spans="1:6" s="11" customFormat="1" ht="15">
      <c r="A13" s="2">
        <v>3</v>
      </c>
      <c r="B13" s="26" t="s">
        <v>8</v>
      </c>
      <c r="C13" s="5" t="s">
        <v>6</v>
      </c>
      <c r="D13" s="28">
        <v>1475</v>
      </c>
      <c r="E13" s="27"/>
      <c r="F13" s="27">
        <f t="shared" si="0"/>
        <v>0</v>
      </c>
    </row>
    <row r="14" spans="1:6" s="11" customFormat="1" ht="15">
      <c r="A14" s="2">
        <v>4</v>
      </c>
      <c r="B14" s="26" t="s">
        <v>20</v>
      </c>
      <c r="C14" s="5" t="s">
        <v>6</v>
      </c>
      <c r="D14" s="28">
        <v>554</v>
      </c>
      <c r="E14" s="27"/>
      <c r="F14" s="27">
        <f>ROUND(D14*E14,2)</f>
        <v>0</v>
      </c>
    </row>
    <row r="15" spans="1:6" s="11" customFormat="1" ht="38.25">
      <c r="A15" s="2">
        <v>5</v>
      </c>
      <c r="B15" s="26" t="s">
        <v>30</v>
      </c>
      <c r="C15" s="5" t="s">
        <v>9</v>
      </c>
      <c r="D15" s="28">
        <v>73</v>
      </c>
      <c r="E15" s="27"/>
      <c r="F15" s="27">
        <f t="shared" si="0"/>
        <v>0</v>
      </c>
    </row>
    <row r="16" spans="1:6" s="11" customFormat="1" ht="25.5">
      <c r="A16" s="2">
        <v>6</v>
      </c>
      <c r="B16" s="26" t="s">
        <v>46</v>
      </c>
      <c r="C16" s="23" t="s">
        <v>18</v>
      </c>
      <c r="D16" s="28">
        <v>780</v>
      </c>
      <c r="E16" s="27"/>
      <c r="F16" s="27">
        <f t="shared" si="0"/>
        <v>0</v>
      </c>
    </row>
    <row r="17" spans="1:6" s="11" customFormat="1" ht="36.75" customHeight="1">
      <c r="A17" s="2">
        <v>7</v>
      </c>
      <c r="B17" s="26" t="s">
        <v>17</v>
      </c>
      <c r="C17" s="23" t="s">
        <v>18</v>
      </c>
      <c r="D17" s="28">
        <v>3900</v>
      </c>
      <c r="E17" s="27"/>
      <c r="F17" s="27">
        <f t="shared" si="0"/>
        <v>0</v>
      </c>
    </row>
    <row r="18" spans="1:6" s="11" customFormat="1" ht="54.75" customHeight="1">
      <c r="A18" s="2">
        <v>8</v>
      </c>
      <c r="B18" s="26" t="s">
        <v>31</v>
      </c>
      <c r="C18" s="5" t="s">
        <v>0</v>
      </c>
      <c r="D18" s="28">
        <v>195</v>
      </c>
      <c r="E18" s="27"/>
      <c r="F18" s="27">
        <f t="shared" si="0"/>
        <v>0</v>
      </c>
    </row>
    <row r="19" spans="1:6" s="11" customFormat="1" ht="18">
      <c r="A19" s="2">
        <v>9</v>
      </c>
      <c r="B19" s="26" t="s">
        <v>40</v>
      </c>
      <c r="C19" s="5" t="s">
        <v>1</v>
      </c>
      <c r="D19" s="28">
        <v>161.35</v>
      </c>
      <c r="E19" s="27"/>
      <c r="F19" s="27">
        <f t="shared" si="0"/>
        <v>0</v>
      </c>
    </row>
    <row r="20" spans="1:6" s="11" customFormat="1" ht="38.25">
      <c r="A20" s="2">
        <v>10</v>
      </c>
      <c r="B20" s="26" t="s">
        <v>16</v>
      </c>
      <c r="C20" s="5" t="s">
        <v>5</v>
      </c>
      <c r="D20" s="28">
        <v>38</v>
      </c>
      <c r="E20" s="27"/>
      <c r="F20" s="27">
        <f t="shared" si="0"/>
        <v>0</v>
      </c>
    </row>
    <row r="21" spans="1:6" s="11" customFormat="1" ht="25.5">
      <c r="A21" s="2">
        <v>11</v>
      </c>
      <c r="B21" s="26" t="s">
        <v>7</v>
      </c>
      <c r="C21" s="5" t="s">
        <v>5</v>
      </c>
      <c r="D21" s="28">
        <v>27</v>
      </c>
      <c r="E21" s="27"/>
      <c r="F21" s="27">
        <f t="shared" si="0"/>
        <v>0</v>
      </c>
    </row>
    <row r="22" spans="1:6" s="11" customFormat="1" ht="38.25">
      <c r="A22" s="2">
        <v>12</v>
      </c>
      <c r="B22" s="26" t="s">
        <v>32</v>
      </c>
      <c r="C22" s="5" t="s">
        <v>5</v>
      </c>
      <c r="D22" s="28">
        <v>3</v>
      </c>
      <c r="E22" s="27"/>
      <c r="F22" s="27">
        <f>ROUND(D22*E22,2)</f>
        <v>0</v>
      </c>
    </row>
    <row r="23" spans="1:6" s="11" customFormat="1" ht="25.5">
      <c r="A23" s="2">
        <v>13</v>
      </c>
      <c r="B23" s="26" t="s">
        <v>33</v>
      </c>
      <c r="C23" s="5" t="s">
        <v>5</v>
      </c>
      <c r="D23" s="28">
        <v>5</v>
      </c>
      <c r="E23" s="27"/>
      <c r="F23" s="27">
        <f>ROUND(D23*E23,2)</f>
        <v>0</v>
      </c>
    </row>
    <row r="24" spans="1:6" s="11" customFormat="1" ht="25.5">
      <c r="A24" s="2">
        <v>14</v>
      </c>
      <c r="B24" s="26" t="s">
        <v>35</v>
      </c>
      <c r="C24" s="5" t="s">
        <v>5</v>
      </c>
      <c r="D24" s="28">
        <v>3</v>
      </c>
      <c r="E24" s="27"/>
      <c r="F24" s="27">
        <f>ROUND(D24*E24,2)</f>
        <v>0</v>
      </c>
    </row>
    <row r="25" spans="1:6" s="11" customFormat="1" ht="15">
      <c r="A25" s="2">
        <v>15</v>
      </c>
      <c r="B25" s="26" t="s">
        <v>44</v>
      </c>
      <c r="C25" s="5" t="s">
        <v>6</v>
      </c>
      <c r="D25" s="28">
        <v>151</v>
      </c>
      <c r="E25" s="31"/>
      <c r="F25" s="27">
        <f>ROUND(D25*E25,2)</f>
        <v>0</v>
      </c>
    </row>
    <row r="26" spans="1:6" s="11" customFormat="1" ht="15">
      <c r="A26" s="2"/>
      <c r="B26" s="26"/>
      <c r="C26" s="5"/>
      <c r="D26" s="28"/>
      <c r="E26" s="1"/>
      <c r="F26" s="4"/>
    </row>
    <row r="27" spans="1:6" s="11" customFormat="1" ht="15">
      <c r="A27" s="2"/>
      <c r="B27" s="3" t="s">
        <v>39</v>
      </c>
      <c r="C27" s="2"/>
      <c r="D27" s="28"/>
      <c r="E27" s="1"/>
      <c r="F27" s="4"/>
    </row>
    <row r="28" spans="1:6" s="11" customFormat="1" ht="38.25">
      <c r="A28" s="2">
        <v>1</v>
      </c>
      <c r="B28" s="26" t="s">
        <v>42</v>
      </c>
      <c r="C28" s="5" t="s">
        <v>0</v>
      </c>
      <c r="D28" s="28">
        <v>1997.371</v>
      </c>
      <c r="E28" s="27"/>
      <c r="F28" s="27">
        <f>D28*E28</f>
        <v>0</v>
      </c>
    </row>
    <row r="29" spans="1:6" s="11" customFormat="1" ht="15">
      <c r="A29" s="2">
        <v>2</v>
      </c>
      <c r="B29" s="26" t="s">
        <v>4</v>
      </c>
      <c r="C29" s="5" t="s">
        <v>2</v>
      </c>
      <c r="D29" s="28">
        <v>460.45248000000004</v>
      </c>
      <c r="E29" s="27"/>
      <c r="F29" s="27">
        <f t="shared" si="0"/>
        <v>0</v>
      </c>
    </row>
    <row r="30" spans="1:6" s="11" customFormat="1" ht="15">
      <c r="A30" s="2">
        <v>3</v>
      </c>
      <c r="B30" s="26" t="s">
        <v>3</v>
      </c>
      <c r="C30" s="5" t="s">
        <v>2</v>
      </c>
      <c r="D30" s="28">
        <v>460.45248000000004</v>
      </c>
      <c r="E30" s="27"/>
      <c r="F30" s="27">
        <f t="shared" si="0"/>
        <v>0</v>
      </c>
    </row>
    <row r="31" spans="1:6" s="11" customFormat="1" ht="38.25">
      <c r="A31" s="2">
        <v>4</v>
      </c>
      <c r="B31" s="26" t="s">
        <v>36</v>
      </c>
      <c r="C31" s="23" t="s">
        <v>18</v>
      </c>
      <c r="D31" s="28">
        <v>4796.38</v>
      </c>
      <c r="E31" s="27"/>
      <c r="F31" s="27">
        <f t="shared" si="0"/>
        <v>0</v>
      </c>
    </row>
    <row r="32" spans="1:6" s="11" customFormat="1" ht="38.25">
      <c r="A32" s="2">
        <v>5</v>
      </c>
      <c r="B32" s="26" t="s">
        <v>37</v>
      </c>
      <c r="C32" s="23" t="s">
        <v>18</v>
      </c>
      <c r="D32" s="28">
        <v>4796.38</v>
      </c>
      <c r="E32" s="27"/>
      <c r="F32" s="27">
        <f t="shared" si="0"/>
        <v>0</v>
      </c>
    </row>
    <row r="33" spans="1:6" s="11" customFormat="1" ht="25.5">
      <c r="A33" s="2">
        <v>6</v>
      </c>
      <c r="B33" s="26" t="s">
        <v>38</v>
      </c>
      <c r="C33" s="5" t="s">
        <v>2</v>
      </c>
      <c r="D33" s="28">
        <v>766.34496</v>
      </c>
      <c r="E33" s="27"/>
      <c r="F33" s="27">
        <f>D33*E33</f>
        <v>0</v>
      </c>
    </row>
    <row r="34" spans="1:6" s="11" customFormat="1" ht="25.5">
      <c r="A34" s="2">
        <v>7</v>
      </c>
      <c r="B34" s="26" t="s">
        <v>43</v>
      </c>
      <c r="C34" s="5" t="s">
        <v>6</v>
      </c>
      <c r="D34" s="28">
        <v>42</v>
      </c>
      <c r="E34" s="27"/>
      <c r="F34" s="27">
        <f>D34*E34</f>
        <v>0</v>
      </c>
    </row>
    <row r="35" spans="1:6" ht="15.75">
      <c r="A35" s="2"/>
      <c r="B35" s="6"/>
      <c r="C35" s="5"/>
      <c r="D35" s="1"/>
      <c r="E35" s="1"/>
      <c r="F35" s="4"/>
    </row>
    <row r="36" spans="1:6" ht="15.75">
      <c r="A36" s="2"/>
      <c r="B36" s="6"/>
      <c r="C36" s="5"/>
      <c r="D36" s="1"/>
      <c r="E36" s="1"/>
      <c r="F36" s="4"/>
    </row>
    <row r="37" spans="1:6" ht="15.75">
      <c r="A37" s="14"/>
      <c r="B37" s="15" t="s">
        <v>53</v>
      </c>
      <c r="C37" s="14"/>
      <c r="D37" s="16"/>
      <c r="E37" s="14"/>
      <c r="F37" s="34">
        <f>SUM(F5:F36)</f>
        <v>0</v>
      </c>
    </row>
    <row r="38" spans="1:6" ht="15.75">
      <c r="A38" s="14"/>
      <c r="B38" s="15" t="s">
        <v>50</v>
      </c>
      <c r="C38" s="16"/>
      <c r="D38" s="14"/>
      <c r="E38" s="17"/>
      <c r="F38" s="34">
        <f>F37*10%</f>
        <v>0</v>
      </c>
    </row>
    <row r="39" spans="1:6" ht="15.75">
      <c r="A39" s="14"/>
      <c r="B39" s="15" t="s">
        <v>51</v>
      </c>
      <c r="C39" s="14"/>
      <c r="D39" s="16"/>
      <c r="E39" s="14"/>
      <c r="F39" s="34">
        <f>F37+F38</f>
        <v>0</v>
      </c>
    </row>
    <row r="40" spans="1:6" ht="15.75">
      <c r="A40" s="14"/>
      <c r="B40" s="15" t="s">
        <v>54</v>
      </c>
      <c r="C40" s="14"/>
      <c r="D40" s="16"/>
      <c r="E40" s="14"/>
      <c r="F40" s="34">
        <f>F39*0.2</f>
        <v>0</v>
      </c>
    </row>
    <row r="41" spans="1:6" ht="15.75">
      <c r="A41" s="14"/>
      <c r="B41" s="15" t="s">
        <v>52</v>
      </c>
      <c r="C41" s="14"/>
      <c r="D41" s="16"/>
      <c r="E41" s="14"/>
      <c r="F41" s="34">
        <f>F40+F39</f>
        <v>0</v>
      </c>
    </row>
    <row r="43" spans="1:6" ht="15.75">
      <c r="A43" s="18"/>
      <c r="B43" s="19"/>
      <c r="C43" s="20"/>
      <c r="D43" s="20"/>
      <c r="E43" s="20"/>
      <c r="F43" s="20"/>
    </row>
    <row r="44" spans="1:6" ht="15.75">
      <c r="A44" s="19"/>
      <c r="C44" s="36"/>
      <c r="D44" s="36"/>
      <c r="E44" s="36"/>
      <c r="F44" s="36"/>
    </row>
    <row r="45" spans="1:6" ht="15.75">
      <c r="A45" s="20"/>
      <c r="C45" s="21"/>
      <c r="D45" s="20"/>
      <c r="E45" s="19"/>
      <c r="F45" s="19"/>
    </row>
    <row r="46" spans="1:6" ht="15.75">
      <c r="A46" s="20"/>
      <c r="C46" s="36"/>
      <c r="D46" s="36"/>
      <c r="E46" s="36"/>
      <c r="F46" s="36"/>
    </row>
    <row r="47" spans="1:6" ht="15.75">
      <c r="A47" s="19"/>
      <c r="B47" s="19"/>
      <c r="C47" s="20"/>
      <c r="D47" s="20"/>
      <c r="E47" s="19"/>
      <c r="F47" s="20"/>
    </row>
  </sheetData>
  <sheetProtection/>
  <mergeCells count="9">
    <mergeCell ref="C44:F44"/>
    <mergeCell ref="C46:F46"/>
    <mergeCell ref="A1:F1"/>
    <mergeCell ref="A2:A3"/>
    <mergeCell ref="B2:B3"/>
    <mergeCell ref="C2:C3"/>
    <mergeCell ref="D2:D3"/>
    <mergeCell ref="E2:E3"/>
    <mergeCell ref="F2:F3"/>
  </mergeCells>
  <printOptions/>
  <pageMargins left="0.6692913385826772" right="0.15748031496062992" top="0.6692913385826772" bottom="0.38" header="0.2362204724409449" footer="0.2362204724409449"/>
  <pageSetup horizontalDpi="600" verticalDpi="600" orientation="portrait" paperSize="9" scale="95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DELL-PC</dc:creator>
  <cp:keywords/>
  <dc:description/>
  <cp:lastModifiedBy>Dinka</cp:lastModifiedBy>
  <cp:lastPrinted>2020-02-14T08:01:13Z</cp:lastPrinted>
  <dcterms:created xsi:type="dcterms:W3CDTF">2017-08-02T07:59:14Z</dcterms:created>
  <dcterms:modified xsi:type="dcterms:W3CDTF">2020-02-25T10:24:00Z</dcterms:modified>
  <cp:category/>
  <cp:version/>
  <cp:contentType/>
  <cp:contentStatus/>
</cp:coreProperties>
</file>