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95" windowHeight="861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2" i="1"/>
  <c r="F39" i="1"/>
  <c r="F76" i="1" l="1"/>
  <c r="F77" i="1"/>
  <c r="F78" i="1"/>
  <c r="F79" i="1"/>
  <c r="F75" i="1"/>
  <c r="F71" i="1"/>
  <c r="F72" i="1"/>
  <c r="F73" i="1"/>
  <c r="F70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55" i="1"/>
  <c r="F42" i="1"/>
  <c r="F43" i="1"/>
  <c r="F44" i="1"/>
  <c r="F45" i="1"/>
  <c r="F46" i="1"/>
  <c r="F47" i="1"/>
  <c r="F48" i="1"/>
  <c r="F49" i="1"/>
  <c r="F50" i="1"/>
  <c r="F51" i="1"/>
  <c r="F52" i="1"/>
  <c r="F53" i="1"/>
  <c r="F41" i="1"/>
  <c r="F33" i="1"/>
  <c r="F34" i="1"/>
  <c r="F35" i="1"/>
  <c r="F36" i="1"/>
  <c r="F32" i="1"/>
  <c r="F20" i="1"/>
  <c r="F21" i="1"/>
  <c r="F22" i="1"/>
  <c r="F23" i="1"/>
  <c r="F24" i="1"/>
  <c r="F25" i="1"/>
  <c r="F26" i="1"/>
  <c r="F27" i="1"/>
  <c r="F28" i="1"/>
  <c r="F29" i="1"/>
  <c r="F30" i="1"/>
  <c r="F19" i="1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I41" i="1" l="1"/>
  <c r="J41" i="1" s="1"/>
  <c r="D49" i="1" s="1"/>
  <c r="D13" i="1"/>
  <c r="I5" i="1"/>
  <c r="J6" i="1" s="1"/>
  <c r="D6" i="1" s="1"/>
  <c r="I4" i="1"/>
  <c r="I42" i="1" l="1"/>
  <c r="D41" i="1" s="1"/>
  <c r="J42" i="1"/>
  <c r="D42" i="1" s="1"/>
  <c r="D65" i="1"/>
  <c r="D67" i="1"/>
  <c r="D66" i="1"/>
  <c r="D29" i="1"/>
  <c r="D28" i="1"/>
  <c r="I10" i="1"/>
  <c r="D9" i="1"/>
  <c r="I6" i="1"/>
  <c r="D5" i="1" s="1"/>
  <c r="D43" i="1" l="1"/>
  <c r="D45" i="1"/>
  <c r="D7" i="1"/>
  <c r="D10" i="1" s="1"/>
  <c r="D68" i="1"/>
  <c r="D47" i="1"/>
  <c r="D46" i="1" l="1"/>
  <c r="D50" i="1"/>
  <c r="D11" i="1"/>
  <c r="D14" i="1"/>
  <c r="D48" i="1"/>
  <c r="D51" i="1" l="1"/>
  <c r="D15" i="1"/>
  <c r="D12" i="1"/>
  <c r="F37" i="1"/>
  <c r="F80" i="1" l="1"/>
  <c r="F85" i="1" s="1"/>
  <c r="F86" i="1" s="1"/>
</calcChain>
</file>

<file path=xl/sharedStrings.xml><?xml version="1.0" encoding="utf-8"?>
<sst xmlns="http://schemas.openxmlformats.org/spreadsheetml/2006/main" count="155" uniqueCount="59">
  <si>
    <t>N</t>
  </si>
  <si>
    <t>Наименование на строителните работи</t>
  </si>
  <si>
    <t>мярка</t>
  </si>
  <si>
    <t>общо количество</t>
  </si>
  <si>
    <t>m</t>
  </si>
  <si>
    <t>m2</t>
  </si>
  <si>
    <t>m3</t>
  </si>
  <si>
    <t>Изкоп  ,с ширина 0,6-1,2м, дълб. до 2 м,в земни почви</t>
  </si>
  <si>
    <t xml:space="preserve">Натоварване с багер на земни почви </t>
  </si>
  <si>
    <t>Транспорт със самосвал на земни  почви до депо - до 5км.</t>
  </si>
  <si>
    <t>Разриване на земни маси на депо</t>
  </si>
  <si>
    <t>Пясък за подложка и засипване на тръби-доставка и полагане</t>
  </si>
  <si>
    <t>Уплътняване на насипа с пневматична трамбовка с дебелина на пласта 20cm</t>
  </si>
  <si>
    <t>Бетонови опорни блокчета</t>
  </si>
  <si>
    <t>бр.</t>
  </si>
  <si>
    <t>Водочерпене с помпа</t>
  </si>
  <si>
    <t>мсм</t>
  </si>
  <si>
    <t>МОНТАЖНИ  РАБОТИ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</si>
  <si>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</si>
  <si>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</si>
  <si>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</si>
  <si>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</si>
  <si>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>Монтаж-демонтаж временни ограждения</t>
  </si>
  <si>
    <t>Доставка и монтаж на автоматичен  въздушник, с тройно действие, DN80 ,съгласно техническа спесификация</t>
  </si>
  <si>
    <t>Изкоп с багер в земни почви,на транспорт, при 1ут. условие</t>
  </si>
  <si>
    <t xml:space="preserve"> от водоем Свирково до село Свирково</t>
  </si>
  <si>
    <t>Прехвърляне до 3m хор. или 2m вер. разстояние ръчно, земни почви</t>
  </si>
  <si>
    <t>Изкоп ръчен, с ширина 0,6-1,2м, дълб. до 2 м,в земни почви</t>
  </si>
  <si>
    <t xml:space="preserve">Доставка и монтаж на полиетиленови  тръби с висока плътност/ ПЕВП /, на челна заварка,с диаметър DN 160, PN 10, в изкоп </t>
  </si>
  <si>
    <t>Доставка и монтаж на предфланшова възка DN 160 челна заварка</t>
  </si>
  <si>
    <t>Доставка и монтаж на универсален фланшови адаптор DN150</t>
  </si>
  <si>
    <t>Доставка и монтаж на дъга гладка, 22 ⁰ , DN160 ПЕВП</t>
  </si>
  <si>
    <t>Доставка и монтаж на дъга гладка, 11 ⁰ , DN160 ПЕВП</t>
  </si>
  <si>
    <t>Доставка и монтаж на  шибърен спирателен кран с охранителна гарнитура , DN 150, комплект</t>
  </si>
  <si>
    <t>Доставка и монтаж на свободен фланец , DN 160</t>
  </si>
  <si>
    <t>Укрепване и разкрепване на изкоп</t>
  </si>
  <si>
    <t>Доставка и монтаж на шахта изпразните, сглобяема, от кръгли ст.бетонови елементи ф1000, дълбочина до 2 м, с чугунен капак</t>
  </si>
  <si>
    <t>от водоем Навъсен до село Навъсен</t>
  </si>
  <si>
    <t>Доставка и монтаж на дъга гладка, 30 ⁰ , DN160 ПЕВП</t>
  </si>
  <si>
    <t>Доставка и монтаж на тройник , DN160 ПЕВП</t>
  </si>
  <si>
    <t>Изкоп ръчен, с ширина 0,6-1,2м, дълб. до 3 м,в земни почви</t>
  </si>
  <si>
    <t>Изкоп  ,с ширина 0,6-1,2м, дълб. до 3 м,в земни почви</t>
  </si>
  <si>
    <t>Доставка и монтаж на  шибърен спирателен кран с охранителна гарнитура , DN 90, комплект</t>
  </si>
  <si>
    <t>СТОМАНОБЕТОНОВА ШАХТА ИЗПРАЗНИТЕЛ</t>
  </si>
  <si>
    <t>Доставка и монтаж на  коляно гладко, DN 90 ПЕВП</t>
  </si>
  <si>
    <t>Доставка и монтаж на полиетиленови  тръби с висока плътност/ ПЕВП /, на челна заварка,с диаметър DN 90, PN 10</t>
  </si>
  <si>
    <t>СТОМАНОБЕТОНОВА ШАХТА ВЪЗДУШНИК</t>
  </si>
  <si>
    <t>Доставка и монтаж на  предфланшова връзка DN 90, в комплект със свободни фланци</t>
  </si>
  <si>
    <t>Обратен насип от земна почва</t>
  </si>
  <si>
    <t>Цена, лева без ДДС</t>
  </si>
  <si>
    <t>Сума, лева без ДДС</t>
  </si>
  <si>
    <t xml:space="preserve"> от водоем Свирково до село Свирково общо без ДДС</t>
  </si>
  <si>
    <t>от водоем Навъсен до село Навъсен общо без ДДС</t>
  </si>
  <si>
    <t>ДДС 20%:</t>
  </si>
  <si>
    <t>всичко общо без ДДС:</t>
  </si>
  <si>
    <t>всичко общо с ДДС:</t>
  </si>
  <si>
    <t>Количествено-стойностна сметка за обект: „Подмяна на хранителен водопровод : от водоем Свирково до село Свирково и от водоем Навъсен до село Навъсен, общ.Симеоновград“</t>
  </si>
  <si>
    <t xml:space="preserve"> непредвидени разходи в размер до 5 на сто от стойността</t>
  </si>
  <si>
    <t>Общо с включени непредвидени разходи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</si>
</sst>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i/>
      <sz val="10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justify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7" fillId="0" borderId="1" xfId="0" applyNumberFormat="1" applyFont="1" applyBorder="1"/>
    <xf numFmtId="164" fontId="6" fillId="0" borderId="1" xfId="0" applyNumberFormat="1" applyFont="1" applyBorder="1"/>
    <xf numFmtId="164" fontId="0" fillId="0" borderId="1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1" xfId="0" applyNumberFormat="1" applyFont="1" applyBorder="1"/>
  </cellXfs>
  <cellStyles count="2">
    <cellStyle name="Normal 2 2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13" workbookViewId="0">
      <selection activeCell="A40" sqref="A40:D40"/>
    </sheetView>
  </sheetViews>
  <sheetFormatPr defaultRowHeight="14.25" x14ac:dyDescent="0.45"/>
  <cols>
    <col min="2" max="2" width="31.73046875" customWidth="1"/>
    <col min="4" max="4" width="11.59765625" customWidth="1"/>
    <col min="5" max="5" width="9.73046875" bestFit="1" customWidth="1"/>
    <col min="6" max="6" width="15.73046875" customWidth="1"/>
    <col min="8" max="8" width="7" customWidth="1"/>
    <col min="9" max="10" width="8.86328125" hidden="1" customWidth="1"/>
    <col min="12" max="12" width="8.73046875" customWidth="1"/>
  </cols>
  <sheetData>
    <row r="1" spans="1:10" ht="14.45" customHeight="1" x14ac:dyDescent="0.45">
      <c r="A1" s="28" t="s">
        <v>56</v>
      </c>
      <c r="B1" s="29"/>
      <c r="C1" s="29"/>
      <c r="D1" s="29"/>
      <c r="E1" s="29"/>
      <c r="F1" s="29"/>
    </row>
    <row r="2" spans="1:10" ht="46.15" customHeight="1" x14ac:dyDescent="0.45">
      <c r="A2" s="28"/>
      <c r="B2" s="29"/>
      <c r="C2" s="29"/>
      <c r="D2" s="29"/>
      <c r="E2" s="29"/>
      <c r="F2" s="29"/>
    </row>
    <row r="3" spans="1:10" ht="25.5" x14ac:dyDescent="0.45">
      <c r="A3" s="1" t="s">
        <v>0</v>
      </c>
      <c r="B3" s="2" t="s">
        <v>1</v>
      </c>
      <c r="C3" s="1" t="s">
        <v>2</v>
      </c>
      <c r="D3" s="3" t="s">
        <v>3</v>
      </c>
      <c r="E3" s="3" t="s">
        <v>49</v>
      </c>
      <c r="F3" s="3" t="s">
        <v>50</v>
      </c>
    </row>
    <row r="4" spans="1:10" x14ac:dyDescent="0.45">
      <c r="A4" s="25" t="s">
        <v>25</v>
      </c>
      <c r="B4" s="26"/>
      <c r="C4" s="26"/>
      <c r="D4" s="27"/>
      <c r="I4">
        <f>800.6*1.9*0.9</f>
        <v>1369.0259999999998</v>
      </c>
    </row>
    <row r="5" spans="1:10" ht="25.5" x14ac:dyDescent="0.45">
      <c r="A5" s="5">
        <v>1</v>
      </c>
      <c r="B5" s="6" t="s">
        <v>24</v>
      </c>
      <c r="C5" s="9" t="s">
        <v>6</v>
      </c>
      <c r="D5" s="8">
        <f>I6</f>
        <v>410.70779999999996</v>
      </c>
      <c r="E5" s="14"/>
      <c r="F5" s="16">
        <f>ROUND(D5*E5,2)</f>
        <v>0</v>
      </c>
      <c r="I5">
        <f>800.6*1.9*0.9</f>
        <v>1369.0259999999998</v>
      </c>
    </row>
    <row r="6" spans="1:10" ht="25.5" x14ac:dyDescent="0.45">
      <c r="A6" s="5">
        <v>2</v>
      </c>
      <c r="B6" s="6" t="s">
        <v>40</v>
      </c>
      <c r="C6" s="9" t="s">
        <v>6</v>
      </c>
      <c r="D6" s="8">
        <f>+J6</f>
        <v>273.80519999999996</v>
      </c>
      <c r="E6" s="14"/>
      <c r="F6" s="16">
        <f t="shared" ref="F6:F36" si="0">ROUND(D6*E6,2)</f>
        <v>0</v>
      </c>
      <c r="I6">
        <f>I5*30%</f>
        <v>410.70779999999996</v>
      </c>
      <c r="J6">
        <f>+I5*0.2</f>
        <v>273.80519999999996</v>
      </c>
    </row>
    <row r="7" spans="1:10" ht="25.5" x14ac:dyDescent="0.45">
      <c r="A7" s="5">
        <v>3</v>
      </c>
      <c r="B7" s="6" t="s">
        <v>41</v>
      </c>
      <c r="C7" s="9" t="s">
        <v>6</v>
      </c>
      <c r="D7" s="8">
        <f>I5-D6-D5</f>
        <v>684.51299999999992</v>
      </c>
      <c r="E7" s="14"/>
      <c r="F7" s="16">
        <f t="shared" si="0"/>
        <v>0</v>
      </c>
    </row>
    <row r="8" spans="1:10" x14ac:dyDescent="0.45">
      <c r="A8" s="5">
        <v>4</v>
      </c>
      <c r="B8" s="6" t="s">
        <v>35</v>
      </c>
      <c r="C8" s="9" t="s">
        <v>5</v>
      </c>
      <c r="D8" s="8">
        <v>3042.28</v>
      </c>
      <c r="E8" s="14"/>
      <c r="F8" s="16">
        <f t="shared" si="0"/>
        <v>0</v>
      </c>
    </row>
    <row r="9" spans="1:10" ht="25.5" x14ac:dyDescent="0.45">
      <c r="A9" s="5">
        <v>5</v>
      </c>
      <c r="B9" s="6" t="s">
        <v>26</v>
      </c>
      <c r="C9" s="9" t="s">
        <v>6</v>
      </c>
      <c r="D9" s="8">
        <f>D6</f>
        <v>273.80519999999996</v>
      </c>
      <c r="E9" s="14"/>
      <c r="F9" s="16">
        <f t="shared" si="0"/>
        <v>0</v>
      </c>
      <c r="I9">
        <v>800.6</v>
      </c>
    </row>
    <row r="10" spans="1:10" x14ac:dyDescent="0.45">
      <c r="A10" s="5">
        <v>6</v>
      </c>
      <c r="B10" s="6" t="s">
        <v>8</v>
      </c>
      <c r="C10" s="9" t="s">
        <v>6</v>
      </c>
      <c r="D10" s="8">
        <f>D5+D7</f>
        <v>1095.2207999999998</v>
      </c>
      <c r="E10" s="14"/>
      <c r="F10" s="16">
        <f t="shared" si="0"/>
        <v>0</v>
      </c>
      <c r="I10">
        <f>I9*0.15</f>
        <v>120.09</v>
      </c>
    </row>
    <row r="11" spans="1:10" ht="25.5" x14ac:dyDescent="0.45">
      <c r="A11" s="5">
        <v>7</v>
      </c>
      <c r="B11" s="6" t="s">
        <v>9</v>
      </c>
      <c r="C11" s="9" t="s">
        <v>6</v>
      </c>
      <c r="D11" s="8">
        <f>D5+D6+D7</f>
        <v>1369.0259999999998</v>
      </c>
      <c r="E11" s="14"/>
      <c r="F11" s="16">
        <f t="shared" si="0"/>
        <v>0</v>
      </c>
    </row>
    <row r="12" spans="1:10" x14ac:dyDescent="0.45">
      <c r="A12" s="5">
        <v>8</v>
      </c>
      <c r="B12" s="6" t="s">
        <v>10</v>
      </c>
      <c r="C12" s="9" t="s">
        <v>6</v>
      </c>
      <c r="D12" s="8">
        <f>D11</f>
        <v>1369.0259999999998</v>
      </c>
      <c r="E12" s="14"/>
      <c r="F12" s="16">
        <f t="shared" si="0"/>
        <v>0</v>
      </c>
    </row>
    <row r="13" spans="1:10" ht="25.5" x14ac:dyDescent="0.45">
      <c r="A13" s="5">
        <v>9</v>
      </c>
      <c r="B13" s="6" t="s">
        <v>11</v>
      </c>
      <c r="C13" s="9" t="s">
        <v>6</v>
      </c>
      <c r="D13" s="8">
        <f>800.6*(0.9*0.45)</f>
        <v>324.24300000000005</v>
      </c>
      <c r="E13" s="14"/>
      <c r="F13" s="16">
        <f t="shared" si="0"/>
        <v>0</v>
      </c>
    </row>
    <row r="14" spans="1:10" x14ac:dyDescent="0.45">
      <c r="A14" s="5">
        <v>10</v>
      </c>
      <c r="B14" s="10" t="s">
        <v>48</v>
      </c>
      <c r="C14" s="9" t="s">
        <v>6</v>
      </c>
      <c r="D14" s="8">
        <f>D5+D6+D7-D13-16</f>
        <v>1028.7829999999999</v>
      </c>
      <c r="E14" s="14"/>
      <c r="F14" s="16">
        <f t="shared" si="0"/>
        <v>0</v>
      </c>
    </row>
    <row r="15" spans="1:10" ht="38.25" x14ac:dyDescent="0.45">
      <c r="A15" s="5">
        <v>11</v>
      </c>
      <c r="B15" s="6" t="s">
        <v>12</v>
      </c>
      <c r="C15" s="9" t="s">
        <v>6</v>
      </c>
      <c r="D15" s="8">
        <f>D14</f>
        <v>1028.7829999999999</v>
      </c>
      <c r="E15" s="14"/>
      <c r="F15" s="16">
        <f t="shared" si="0"/>
        <v>0</v>
      </c>
    </row>
    <row r="16" spans="1:10" x14ac:dyDescent="0.45">
      <c r="A16" s="5">
        <v>12</v>
      </c>
      <c r="B16" s="6" t="s">
        <v>13</v>
      </c>
      <c r="C16" s="9" t="s">
        <v>14</v>
      </c>
      <c r="D16" s="8">
        <v>6</v>
      </c>
      <c r="E16" s="14"/>
      <c r="F16" s="16">
        <f t="shared" si="0"/>
        <v>0</v>
      </c>
    </row>
    <row r="17" spans="1:6" x14ac:dyDescent="0.45">
      <c r="A17" s="5">
        <v>13</v>
      </c>
      <c r="B17" s="6" t="s">
        <v>15</v>
      </c>
      <c r="C17" s="9" t="s">
        <v>16</v>
      </c>
      <c r="D17" s="8">
        <v>2</v>
      </c>
      <c r="E17" s="14"/>
      <c r="F17" s="16">
        <f t="shared" si="0"/>
        <v>0</v>
      </c>
    </row>
    <row r="18" spans="1:6" x14ac:dyDescent="0.45">
      <c r="A18" s="5"/>
      <c r="B18" s="4" t="s">
        <v>17</v>
      </c>
      <c r="C18" s="9"/>
      <c r="D18" s="8"/>
      <c r="E18" s="15"/>
      <c r="F18" s="16"/>
    </row>
    <row r="19" spans="1:6" ht="63.75" x14ac:dyDescent="0.45">
      <c r="A19" s="5">
        <v>14</v>
      </c>
      <c r="B19" s="6" t="s">
        <v>28</v>
      </c>
      <c r="C19" s="7" t="s">
        <v>4</v>
      </c>
      <c r="D19" s="8">
        <v>800.6</v>
      </c>
      <c r="E19" s="17"/>
      <c r="F19" s="22">
        <f t="shared" si="0"/>
        <v>0</v>
      </c>
    </row>
    <row r="20" spans="1:6" ht="38.25" x14ac:dyDescent="0.45">
      <c r="A20" s="5">
        <v>15</v>
      </c>
      <c r="B20" s="6" t="s">
        <v>29</v>
      </c>
      <c r="C20" s="7" t="s">
        <v>14</v>
      </c>
      <c r="D20" s="8">
        <v>2</v>
      </c>
      <c r="E20" s="17"/>
      <c r="F20" s="22">
        <f t="shared" si="0"/>
        <v>0</v>
      </c>
    </row>
    <row r="21" spans="1:6" ht="25.5" x14ac:dyDescent="0.45">
      <c r="A21" s="5">
        <v>16</v>
      </c>
      <c r="B21" s="6" t="s">
        <v>30</v>
      </c>
      <c r="C21" s="7" t="s">
        <v>14</v>
      </c>
      <c r="D21" s="8">
        <v>2</v>
      </c>
      <c r="E21" s="17"/>
      <c r="F21" s="22">
        <f t="shared" si="0"/>
        <v>0</v>
      </c>
    </row>
    <row r="22" spans="1:6" ht="25.5" x14ac:dyDescent="0.45">
      <c r="A22" s="5">
        <v>17</v>
      </c>
      <c r="B22" s="6" t="s">
        <v>31</v>
      </c>
      <c r="C22" s="7" t="s">
        <v>14</v>
      </c>
      <c r="D22" s="8">
        <v>2</v>
      </c>
      <c r="E22" s="17"/>
      <c r="F22" s="22">
        <f t="shared" si="0"/>
        <v>0</v>
      </c>
    </row>
    <row r="23" spans="1:6" ht="25.5" x14ac:dyDescent="0.45">
      <c r="A23" s="5">
        <v>18</v>
      </c>
      <c r="B23" s="6" t="s">
        <v>32</v>
      </c>
      <c r="C23" s="7" t="s">
        <v>14</v>
      </c>
      <c r="D23" s="8">
        <v>2</v>
      </c>
      <c r="E23" s="17"/>
      <c r="F23" s="22">
        <f t="shared" si="0"/>
        <v>0</v>
      </c>
    </row>
    <row r="24" spans="1:6" ht="38.25" x14ac:dyDescent="0.45">
      <c r="A24" s="5">
        <v>19</v>
      </c>
      <c r="B24" s="6" t="s">
        <v>33</v>
      </c>
      <c r="C24" s="7" t="s">
        <v>14</v>
      </c>
      <c r="D24" s="8">
        <v>2</v>
      </c>
      <c r="E24" s="17"/>
      <c r="F24" s="22">
        <f t="shared" si="0"/>
        <v>0</v>
      </c>
    </row>
    <row r="25" spans="1:6" ht="25.5" x14ac:dyDescent="0.45">
      <c r="A25" s="5">
        <v>20</v>
      </c>
      <c r="B25" s="6" t="s">
        <v>34</v>
      </c>
      <c r="C25" s="7" t="s">
        <v>14</v>
      </c>
      <c r="D25" s="8">
        <v>4</v>
      </c>
      <c r="E25" s="17"/>
      <c r="F25" s="22">
        <f t="shared" si="0"/>
        <v>0</v>
      </c>
    </row>
    <row r="26" spans="1:6" ht="25.5" x14ac:dyDescent="0.45">
      <c r="A26" s="5">
        <v>21</v>
      </c>
      <c r="B26" s="6" t="s">
        <v>18</v>
      </c>
      <c r="C26" s="7" t="s">
        <v>4</v>
      </c>
      <c r="D26" s="8">
        <v>800.6</v>
      </c>
      <c r="E26" s="17"/>
      <c r="F26" s="22">
        <f t="shared" si="0"/>
        <v>0</v>
      </c>
    </row>
    <row r="27" spans="1:6" ht="38.25" x14ac:dyDescent="0.45">
      <c r="A27" s="5">
        <v>22</v>
      </c>
      <c r="B27" s="6" t="s">
        <v>19</v>
      </c>
      <c r="C27" s="7" t="s">
        <v>4</v>
      </c>
      <c r="D27" s="8">
        <v>800.6</v>
      </c>
      <c r="E27" s="17"/>
      <c r="F27" s="22">
        <f t="shared" si="0"/>
        <v>0</v>
      </c>
    </row>
    <row r="28" spans="1:6" x14ac:dyDescent="0.45">
      <c r="A28" s="5">
        <v>23</v>
      </c>
      <c r="B28" s="6" t="s">
        <v>20</v>
      </c>
      <c r="C28" s="9" t="s">
        <v>4</v>
      </c>
      <c r="D28" s="8">
        <f>D27</f>
        <v>800.6</v>
      </c>
      <c r="E28" s="17"/>
      <c r="F28" s="22">
        <f t="shared" si="0"/>
        <v>0</v>
      </c>
    </row>
    <row r="29" spans="1:6" x14ac:dyDescent="0.45">
      <c r="A29" s="5">
        <v>24</v>
      </c>
      <c r="B29" s="6" t="s">
        <v>21</v>
      </c>
      <c r="C29" s="9" t="s">
        <v>4</v>
      </c>
      <c r="D29" s="8">
        <f>D27</f>
        <v>800.6</v>
      </c>
      <c r="E29" s="17"/>
      <c r="F29" s="22">
        <f t="shared" si="0"/>
        <v>0</v>
      </c>
    </row>
    <row r="30" spans="1:6" ht="25.5" x14ac:dyDescent="0.45">
      <c r="A30" s="5">
        <v>25</v>
      </c>
      <c r="B30" s="12" t="s">
        <v>22</v>
      </c>
      <c r="C30" s="13" t="s">
        <v>4</v>
      </c>
      <c r="D30" s="11">
        <v>800.6</v>
      </c>
      <c r="E30" s="17"/>
      <c r="F30" s="22">
        <f t="shared" si="0"/>
        <v>0</v>
      </c>
    </row>
    <row r="31" spans="1:6" ht="25.5" x14ac:dyDescent="0.45">
      <c r="A31" s="5"/>
      <c r="B31" s="12" t="s">
        <v>43</v>
      </c>
      <c r="C31" s="13"/>
      <c r="D31" s="11"/>
      <c r="E31" s="17"/>
      <c r="F31" s="16"/>
    </row>
    <row r="32" spans="1:6" ht="51" x14ac:dyDescent="0.45">
      <c r="A32" s="5">
        <v>26</v>
      </c>
      <c r="B32" s="6" t="s">
        <v>36</v>
      </c>
      <c r="C32" s="9" t="s">
        <v>14</v>
      </c>
      <c r="D32" s="8">
        <v>1</v>
      </c>
      <c r="E32" s="18"/>
      <c r="F32" s="22">
        <f t="shared" si="0"/>
        <v>0</v>
      </c>
    </row>
    <row r="33" spans="1:10" ht="25.5" x14ac:dyDescent="0.45">
      <c r="A33" s="5">
        <v>27</v>
      </c>
      <c r="B33" s="6" t="s">
        <v>44</v>
      </c>
      <c r="C33" s="9" t="s">
        <v>14</v>
      </c>
      <c r="D33" s="8">
        <v>2</v>
      </c>
      <c r="E33" s="17"/>
      <c r="F33" s="22">
        <f t="shared" si="0"/>
        <v>0</v>
      </c>
    </row>
    <row r="34" spans="1:10" ht="51" x14ac:dyDescent="0.45">
      <c r="A34" s="5">
        <v>28</v>
      </c>
      <c r="B34" s="6" t="s">
        <v>45</v>
      </c>
      <c r="C34" s="7" t="s">
        <v>4</v>
      </c>
      <c r="D34" s="8">
        <v>3</v>
      </c>
      <c r="E34" s="17"/>
      <c r="F34" s="22">
        <f t="shared" si="0"/>
        <v>0</v>
      </c>
    </row>
    <row r="35" spans="1:10" ht="38.25" x14ac:dyDescent="0.45">
      <c r="A35" s="5">
        <v>29</v>
      </c>
      <c r="B35" s="6" t="s">
        <v>42</v>
      </c>
      <c r="C35" s="9" t="s">
        <v>14</v>
      </c>
      <c r="D35" s="8">
        <v>1</v>
      </c>
      <c r="E35" s="17"/>
      <c r="F35" s="22">
        <f t="shared" si="0"/>
        <v>0</v>
      </c>
    </row>
    <row r="36" spans="1:10" ht="38.25" x14ac:dyDescent="0.45">
      <c r="A36" s="5">
        <v>30</v>
      </c>
      <c r="B36" s="6" t="s">
        <v>47</v>
      </c>
      <c r="C36" s="9" t="s">
        <v>14</v>
      </c>
      <c r="D36" s="8">
        <v>2</v>
      </c>
      <c r="E36" s="17"/>
      <c r="F36" s="22">
        <f t="shared" si="0"/>
        <v>0</v>
      </c>
    </row>
    <row r="37" spans="1:10" x14ac:dyDescent="0.45">
      <c r="A37" s="30" t="s">
        <v>51</v>
      </c>
      <c r="B37" s="31"/>
      <c r="C37" s="31"/>
      <c r="D37" s="31"/>
      <c r="E37" s="32"/>
      <c r="F37" s="21">
        <f>SUM(F6:F36)</f>
        <v>0</v>
      </c>
    </row>
    <row r="38" spans="1:10" x14ac:dyDescent="0.45">
      <c r="A38" s="30" t="s">
        <v>57</v>
      </c>
      <c r="B38" s="31"/>
      <c r="C38" s="31"/>
      <c r="D38" s="31"/>
      <c r="E38" s="32"/>
      <c r="F38" s="22">
        <v>0</v>
      </c>
    </row>
    <row r="39" spans="1:10" x14ac:dyDescent="0.45">
      <c r="A39" s="30" t="s">
        <v>58</v>
      </c>
      <c r="B39" s="31"/>
      <c r="C39" s="31"/>
      <c r="D39" s="31"/>
      <c r="E39" s="32"/>
      <c r="F39" s="21">
        <f>F37+F38</f>
        <v>0</v>
      </c>
    </row>
    <row r="40" spans="1:10" x14ac:dyDescent="0.45">
      <c r="A40" s="25" t="s">
        <v>37</v>
      </c>
      <c r="B40" s="26"/>
      <c r="C40" s="26"/>
      <c r="D40" s="27"/>
      <c r="E40" s="17"/>
      <c r="F40" s="16"/>
    </row>
    <row r="41" spans="1:10" ht="25.5" x14ac:dyDescent="0.45">
      <c r="A41" s="5">
        <v>1</v>
      </c>
      <c r="B41" s="6" t="s">
        <v>24</v>
      </c>
      <c r="C41" s="9" t="s">
        <v>6</v>
      </c>
      <c r="D41" s="8">
        <f>+I42</f>
        <v>923.11784999999986</v>
      </c>
      <c r="E41" s="14"/>
      <c r="F41" s="22">
        <f t="shared" ref="F41:F79" si="1">ROUND(D41*E41,2)</f>
        <v>0</v>
      </c>
      <c r="I41">
        <f>1799.45*1.9*0.9</f>
        <v>3077.0594999999998</v>
      </c>
      <c r="J41">
        <f>+I41*(0.09*0.45)</f>
        <v>124.62090975</v>
      </c>
    </row>
    <row r="42" spans="1:10" ht="25.5" x14ac:dyDescent="0.45">
      <c r="A42" s="5">
        <v>2</v>
      </c>
      <c r="B42" s="6" t="s">
        <v>27</v>
      </c>
      <c r="C42" s="9" t="s">
        <v>6</v>
      </c>
      <c r="D42" s="8">
        <f>+J42</f>
        <v>615.41190000000006</v>
      </c>
      <c r="E42" s="14"/>
      <c r="F42" s="22">
        <f t="shared" si="1"/>
        <v>0</v>
      </c>
      <c r="I42">
        <f>+I41*0.3</f>
        <v>923.11784999999986</v>
      </c>
      <c r="J42">
        <f>+I41*0.2</f>
        <v>615.41190000000006</v>
      </c>
    </row>
    <row r="43" spans="1:10" ht="25.5" x14ac:dyDescent="0.45">
      <c r="A43" s="5">
        <v>3</v>
      </c>
      <c r="B43" s="6" t="s">
        <v>7</v>
      </c>
      <c r="C43" s="9" t="s">
        <v>6</v>
      </c>
      <c r="D43" s="8">
        <f>I41-D42-D41</f>
        <v>1538.5297499999999</v>
      </c>
      <c r="E43" s="14"/>
      <c r="F43" s="22">
        <f t="shared" si="1"/>
        <v>0</v>
      </c>
    </row>
    <row r="44" spans="1:10" x14ac:dyDescent="0.45">
      <c r="A44" s="5">
        <v>4</v>
      </c>
      <c r="B44" s="6" t="s">
        <v>35</v>
      </c>
      <c r="C44" s="9" t="s">
        <v>5</v>
      </c>
      <c r="D44" s="8">
        <v>6837.91</v>
      </c>
      <c r="E44" s="14"/>
      <c r="F44" s="22">
        <f t="shared" si="1"/>
        <v>0</v>
      </c>
    </row>
    <row r="45" spans="1:10" ht="25.5" x14ac:dyDescent="0.45">
      <c r="A45" s="5">
        <v>5</v>
      </c>
      <c r="B45" s="6" t="s">
        <v>26</v>
      </c>
      <c r="C45" s="9" t="s">
        <v>6</v>
      </c>
      <c r="D45" s="8">
        <f>D42</f>
        <v>615.41190000000006</v>
      </c>
      <c r="E45" s="14"/>
      <c r="F45" s="22">
        <f t="shared" si="1"/>
        <v>0</v>
      </c>
    </row>
    <row r="46" spans="1:10" x14ac:dyDescent="0.45">
      <c r="A46" s="5">
        <v>6</v>
      </c>
      <c r="B46" s="6" t="s">
        <v>8</v>
      </c>
      <c r="C46" s="9" t="s">
        <v>6</v>
      </c>
      <c r="D46" s="8">
        <f>D41+D43</f>
        <v>2461.6475999999998</v>
      </c>
      <c r="E46" s="14"/>
      <c r="F46" s="22">
        <f t="shared" si="1"/>
        <v>0</v>
      </c>
    </row>
    <row r="47" spans="1:10" ht="25.5" x14ac:dyDescent="0.45">
      <c r="A47" s="5">
        <v>7</v>
      </c>
      <c r="B47" s="6" t="s">
        <v>9</v>
      </c>
      <c r="C47" s="9" t="s">
        <v>6</v>
      </c>
      <c r="D47" s="8">
        <f>D41+D42+D43</f>
        <v>3077.0594999999998</v>
      </c>
      <c r="E47" s="14"/>
      <c r="F47" s="22">
        <f t="shared" si="1"/>
        <v>0</v>
      </c>
    </row>
    <row r="48" spans="1:10" x14ac:dyDescent="0.45">
      <c r="A48" s="5">
        <v>8</v>
      </c>
      <c r="B48" s="6" t="s">
        <v>10</v>
      </c>
      <c r="C48" s="9" t="s">
        <v>6</v>
      </c>
      <c r="D48" s="8">
        <f>D47</f>
        <v>3077.0594999999998</v>
      </c>
      <c r="E48" s="14"/>
      <c r="F48" s="22">
        <f t="shared" si="1"/>
        <v>0</v>
      </c>
    </row>
    <row r="49" spans="1:6" ht="25.5" x14ac:dyDescent="0.45">
      <c r="A49" s="5">
        <v>9</v>
      </c>
      <c r="B49" s="6" t="s">
        <v>11</v>
      </c>
      <c r="C49" s="9" t="s">
        <v>6</v>
      </c>
      <c r="D49" s="8">
        <f>J41</f>
        <v>124.62090975</v>
      </c>
      <c r="E49" s="14"/>
      <c r="F49" s="22">
        <f t="shared" si="1"/>
        <v>0</v>
      </c>
    </row>
    <row r="50" spans="1:6" x14ac:dyDescent="0.45">
      <c r="A50" s="5">
        <v>10</v>
      </c>
      <c r="B50" s="10" t="s">
        <v>48</v>
      </c>
      <c r="C50" s="9" t="s">
        <v>6</v>
      </c>
      <c r="D50" s="8">
        <f>D41+D42+D43-D49-36.16</f>
        <v>2916.27859025</v>
      </c>
      <c r="E50" s="14"/>
      <c r="F50" s="22">
        <f t="shared" si="1"/>
        <v>0</v>
      </c>
    </row>
    <row r="51" spans="1:6" ht="38.25" x14ac:dyDescent="0.45">
      <c r="A51" s="5">
        <v>11</v>
      </c>
      <c r="B51" s="6" t="s">
        <v>12</v>
      </c>
      <c r="C51" s="9" t="s">
        <v>6</v>
      </c>
      <c r="D51" s="8">
        <f>D50</f>
        <v>2916.27859025</v>
      </c>
      <c r="E51" s="14"/>
      <c r="F51" s="22">
        <f t="shared" si="1"/>
        <v>0</v>
      </c>
    </row>
    <row r="52" spans="1:6" x14ac:dyDescent="0.45">
      <c r="A52" s="5">
        <v>12</v>
      </c>
      <c r="B52" s="6" t="s">
        <v>13</v>
      </c>
      <c r="C52" s="9" t="s">
        <v>14</v>
      </c>
      <c r="D52" s="8">
        <v>13</v>
      </c>
      <c r="E52" s="14"/>
      <c r="F52" s="22">
        <f t="shared" si="1"/>
        <v>0</v>
      </c>
    </row>
    <row r="53" spans="1:6" x14ac:dyDescent="0.45">
      <c r="A53" s="5">
        <v>13</v>
      </c>
      <c r="B53" s="6" t="s">
        <v>15</v>
      </c>
      <c r="C53" s="9" t="s">
        <v>16</v>
      </c>
      <c r="D53" s="8">
        <v>4</v>
      </c>
      <c r="E53" s="14"/>
      <c r="F53" s="22">
        <f t="shared" si="1"/>
        <v>0</v>
      </c>
    </row>
    <row r="54" spans="1:6" x14ac:dyDescent="0.45">
      <c r="A54" s="5"/>
      <c r="B54" s="4" t="s">
        <v>17</v>
      </c>
      <c r="C54" s="9"/>
      <c r="D54" s="8"/>
      <c r="E54" s="15"/>
      <c r="F54" s="16"/>
    </row>
    <row r="55" spans="1:6" ht="63.75" x14ac:dyDescent="0.45">
      <c r="A55" s="5">
        <v>14</v>
      </c>
      <c r="B55" s="6" t="s">
        <v>28</v>
      </c>
      <c r="C55" s="7" t="s">
        <v>4</v>
      </c>
      <c r="D55" s="8">
        <v>1799.45</v>
      </c>
      <c r="E55" s="17"/>
      <c r="F55" s="22">
        <f t="shared" si="1"/>
        <v>0</v>
      </c>
    </row>
    <row r="56" spans="1:6" ht="38.25" x14ac:dyDescent="0.45">
      <c r="A56" s="5">
        <v>15</v>
      </c>
      <c r="B56" s="6" t="s">
        <v>29</v>
      </c>
      <c r="C56" s="7" t="s">
        <v>14</v>
      </c>
      <c r="D56" s="8">
        <v>3</v>
      </c>
      <c r="E56" s="17"/>
      <c r="F56" s="22">
        <f t="shared" si="1"/>
        <v>0</v>
      </c>
    </row>
    <row r="57" spans="1:6" ht="25.5" x14ac:dyDescent="0.45">
      <c r="A57" s="5">
        <v>16</v>
      </c>
      <c r="B57" s="6" t="s">
        <v>30</v>
      </c>
      <c r="C57" s="7" t="s">
        <v>14</v>
      </c>
      <c r="D57" s="8">
        <v>3</v>
      </c>
      <c r="E57" s="17"/>
      <c r="F57" s="22">
        <f t="shared" si="1"/>
        <v>0</v>
      </c>
    </row>
    <row r="58" spans="1:6" ht="25.5" x14ac:dyDescent="0.45">
      <c r="A58" s="5">
        <v>17</v>
      </c>
      <c r="B58" s="6" t="s">
        <v>31</v>
      </c>
      <c r="C58" s="7" t="s">
        <v>14</v>
      </c>
      <c r="D58" s="8">
        <v>2</v>
      </c>
      <c r="E58" s="17"/>
      <c r="F58" s="22">
        <f t="shared" si="1"/>
        <v>0</v>
      </c>
    </row>
    <row r="59" spans="1:6" ht="25.5" x14ac:dyDescent="0.45">
      <c r="A59" s="5">
        <v>18</v>
      </c>
      <c r="B59" s="6" t="s">
        <v>32</v>
      </c>
      <c r="C59" s="7" t="s">
        <v>14</v>
      </c>
      <c r="D59" s="8">
        <v>6</v>
      </c>
      <c r="E59" s="17"/>
      <c r="F59" s="22">
        <f t="shared" si="1"/>
        <v>0</v>
      </c>
    </row>
    <row r="60" spans="1:6" ht="25.5" x14ac:dyDescent="0.45">
      <c r="A60" s="5">
        <v>19</v>
      </c>
      <c r="B60" s="6" t="s">
        <v>38</v>
      </c>
      <c r="C60" s="7" t="s">
        <v>14</v>
      </c>
      <c r="D60" s="8">
        <v>1</v>
      </c>
      <c r="E60" s="17"/>
      <c r="F60" s="22">
        <f t="shared" si="1"/>
        <v>0</v>
      </c>
    </row>
    <row r="61" spans="1:6" ht="38.25" x14ac:dyDescent="0.45">
      <c r="A61" s="5">
        <v>20</v>
      </c>
      <c r="B61" s="6" t="s">
        <v>33</v>
      </c>
      <c r="C61" s="7" t="s">
        <v>14</v>
      </c>
      <c r="D61" s="8">
        <v>3</v>
      </c>
      <c r="E61" s="17"/>
      <c r="F61" s="22">
        <f t="shared" si="1"/>
        <v>0</v>
      </c>
    </row>
    <row r="62" spans="1:6" ht="25.5" x14ac:dyDescent="0.45">
      <c r="A62" s="5">
        <v>21</v>
      </c>
      <c r="B62" s="6" t="s">
        <v>39</v>
      </c>
      <c r="C62" s="7" t="s">
        <v>14</v>
      </c>
      <c r="D62" s="8">
        <v>1</v>
      </c>
      <c r="E62" s="17"/>
      <c r="F62" s="22">
        <f t="shared" si="1"/>
        <v>0</v>
      </c>
    </row>
    <row r="63" spans="1:6" ht="25.5" x14ac:dyDescent="0.45">
      <c r="A63" s="5">
        <v>22</v>
      </c>
      <c r="B63" s="6" t="s">
        <v>34</v>
      </c>
      <c r="C63" s="7" t="s">
        <v>14</v>
      </c>
      <c r="D63" s="8">
        <v>6</v>
      </c>
      <c r="E63" s="17"/>
      <c r="F63" s="22">
        <f t="shared" si="1"/>
        <v>0</v>
      </c>
    </row>
    <row r="64" spans="1:6" ht="25.5" x14ac:dyDescent="0.45">
      <c r="A64" s="5">
        <v>23</v>
      </c>
      <c r="B64" s="6" t="s">
        <v>18</v>
      </c>
      <c r="C64" s="7" t="s">
        <v>4</v>
      </c>
      <c r="D64" s="8">
        <v>1799.45</v>
      </c>
      <c r="E64" s="17"/>
      <c r="F64" s="22">
        <f t="shared" si="1"/>
        <v>0</v>
      </c>
    </row>
    <row r="65" spans="1:6" ht="38.25" x14ac:dyDescent="0.45">
      <c r="A65" s="5">
        <v>24</v>
      </c>
      <c r="B65" s="6" t="s">
        <v>19</v>
      </c>
      <c r="C65" s="7" t="s">
        <v>4</v>
      </c>
      <c r="D65" s="8">
        <f>D64</f>
        <v>1799.45</v>
      </c>
      <c r="E65" s="17"/>
      <c r="F65" s="22">
        <f t="shared" si="1"/>
        <v>0</v>
      </c>
    </row>
    <row r="66" spans="1:6" x14ac:dyDescent="0.45">
      <c r="A66" s="5">
        <v>25</v>
      </c>
      <c r="B66" s="6" t="s">
        <v>20</v>
      </c>
      <c r="C66" s="9" t="s">
        <v>4</v>
      </c>
      <c r="D66" s="8">
        <f>D65</f>
        <v>1799.45</v>
      </c>
      <c r="E66" s="17"/>
      <c r="F66" s="22">
        <f t="shared" si="1"/>
        <v>0</v>
      </c>
    </row>
    <row r="67" spans="1:6" x14ac:dyDescent="0.45">
      <c r="A67" s="5">
        <v>26</v>
      </c>
      <c r="B67" s="6" t="s">
        <v>21</v>
      </c>
      <c r="C67" s="9" t="s">
        <v>4</v>
      </c>
      <c r="D67" s="8">
        <f>D65</f>
        <v>1799.45</v>
      </c>
      <c r="E67" s="17"/>
      <c r="F67" s="22">
        <f t="shared" si="1"/>
        <v>0</v>
      </c>
    </row>
    <row r="68" spans="1:6" ht="25.5" x14ac:dyDescent="0.45">
      <c r="A68" s="5">
        <v>27</v>
      </c>
      <c r="B68" s="12" t="s">
        <v>22</v>
      </c>
      <c r="C68" s="13" t="s">
        <v>4</v>
      </c>
      <c r="D68" s="11">
        <f>D67</f>
        <v>1799.45</v>
      </c>
      <c r="E68" s="17"/>
      <c r="F68" s="22">
        <f t="shared" si="1"/>
        <v>0</v>
      </c>
    </row>
    <row r="69" spans="1:6" ht="25.5" x14ac:dyDescent="0.45">
      <c r="A69" s="5"/>
      <c r="B69" s="12" t="s">
        <v>46</v>
      </c>
      <c r="C69" s="13"/>
      <c r="D69" s="11"/>
      <c r="E69" s="17"/>
      <c r="F69" s="16"/>
    </row>
    <row r="70" spans="1:6" ht="51" x14ac:dyDescent="0.45">
      <c r="A70" s="5">
        <v>28</v>
      </c>
      <c r="B70" s="6" t="s">
        <v>36</v>
      </c>
      <c r="C70" s="9" t="s">
        <v>14</v>
      </c>
      <c r="D70" s="8">
        <v>1</v>
      </c>
      <c r="E70" s="17"/>
      <c r="F70" s="22">
        <f t="shared" si="1"/>
        <v>0</v>
      </c>
    </row>
    <row r="71" spans="1:6" ht="38.25" x14ac:dyDescent="0.45">
      <c r="A71" s="5">
        <v>29</v>
      </c>
      <c r="B71" s="6" t="s">
        <v>42</v>
      </c>
      <c r="C71" s="9" t="s">
        <v>14</v>
      </c>
      <c r="D71" s="8">
        <v>1</v>
      </c>
      <c r="E71" s="17"/>
      <c r="F71" s="22">
        <f t="shared" si="1"/>
        <v>0</v>
      </c>
    </row>
    <row r="72" spans="1:6" ht="38.25" x14ac:dyDescent="0.45">
      <c r="A72" s="5">
        <v>30</v>
      </c>
      <c r="B72" s="6" t="s">
        <v>23</v>
      </c>
      <c r="C72" s="7" t="s">
        <v>14</v>
      </c>
      <c r="D72" s="8">
        <v>1</v>
      </c>
      <c r="E72" s="17"/>
      <c r="F72" s="22">
        <f t="shared" si="1"/>
        <v>0</v>
      </c>
    </row>
    <row r="73" spans="1:6" ht="38.25" x14ac:dyDescent="0.45">
      <c r="A73" s="5">
        <v>31</v>
      </c>
      <c r="B73" s="6" t="s">
        <v>47</v>
      </c>
      <c r="C73" s="9" t="s">
        <v>14</v>
      </c>
      <c r="D73" s="8">
        <v>1</v>
      </c>
      <c r="E73" s="17"/>
      <c r="F73" s="22">
        <f t="shared" si="1"/>
        <v>0</v>
      </c>
    </row>
    <row r="74" spans="1:6" ht="25.5" x14ac:dyDescent="0.45">
      <c r="A74" s="5"/>
      <c r="B74" s="12" t="s">
        <v>43</v>
      </c>
      <c r="C74" s="13"/>
      <c r="D74" s="11"/>
      <c r="E74" s="17"/>
      <c r="F74" s="19"/>
    </row>
    <row r="75" spans="1:6" ht="51" x14ac:dyDescent="0.45">
      <c r="A75" s="5">
        <v>32</v>
      </c>
      <c r="B75" s="6" t="s">
        <v>36</v>
      </c>
      <c r="C75" s="9" t="s">
        <v>14</v>
      </c>
      <c r="D75" s="8">
        <v>1</v>
      </c>
      <c r="E75" s="17"/>
      <c r="F75" s="22">
        <f t="shared" si="1"/>
        <v>0</v>
      </c>
    </row>
    <row r="76" spans="1:6" ht="25.5" x14ac:dyDescent="0.45">
      <c r="A76" s="5">
        <v>33</v>
      </c>
      <c r="B76" s="6" t="s">
        <v>44</v>
      </c>
      <c r="C76" s="9" t="s">
        <v>14</v>
      </c>
      <c r="D76" s="8">
        <v>2</v>
      </c>
      <c r="E76" s="17"/>
      <c r="F76" s="22">
        <f t="shared" si="1"/>
        <v>0</v>
      </c>
    </row>
    <row r="77" spans="1:6" ht="51" x14ac:dyDescent="0.45">
      <c r="A77" s="5">
        <v>34</v>
      </c>
      <c r="B77" s="6" t="s">
        <v>45</v>
      </c>
      <c r="C77" s="7" t="s">
        <v>4</v>
      </c>
      <c r="D77" s="8">
        <v>3</v>
      </c>
      <c r="E77" s="17"/>
      <c r="F77" s="22">
        <f t="shared" si="1"/>
        <v>0</v>
      </c>
    </row>
    <row r="78" spans="1:6" ht="38.25" x14ac:dyDescent="0.45">
      <c r="A78" s="5">
        <v>35</v>
      </c>
      <c r="B78" s="6" t="s">
        <v>42</v>
      </c>
      <c r="C78" s="9" t="s">
        <v>14</v>
      </c>
      <c r="D78" s="8">
        <v>1</v>
      </c>
      <c r="E78" s="17"/>
      <c r="F78" s="22">
        <f t="shared" si="1"/>
        <v>0</v>
      </c>
    </row>
    <row r="79" spans="1:6" ht="38.25" x14ac:dyDescent="0.45">
      <c r="A79" s="5">
        <v>36</v>
      </c>
      <c r="B79" s="6" t="s">
        <v>47</v>
      </c>
      <c r="C79" s="9" t="s">
        <v>14</v>
      </c>
      <c r="D79" s="8">
        <v>2</v>
      </c>
      <c r="E79" s="17"/>
      <c r="F79" s="22">
        <f t="shared" si="1"/>
        <v>0</v>
      </c>
    </row>
    <row r="80" spans="1:6" x14ac:dyDescent="0.45">
      <c r="A80" s="23" t="s">
        <v>52</v>
      </c>
      <c r="B80" s="23"/>
      <c r="C80" s="23"/>
      <c r="D80" s="23"/>
      <c r="E80" s="23"/>
      <c r="F80" s="21">
        <f>SUM(F41:F79)</f>
        <v>0</v>
      </c>
    </row>
    <row r="81" spans="1:6" x14ac:dyDescent="0.45">
      <c r="A81" s="30" t="s">
        <v>57</v>
      </c>
      <c r="B81" s="31"/>
      <c r="C81" s="31"/>
      <c r="D81" s="31"/>
      <c r="E81" s="32"/>
      <c r="F81" s="22">
        <v>0</v>
      </c>
    </row>
    <row r="82" spans="1:6" x14ac:dyDescent="0.45">
      <c r="A82" s="30" t="s">
        <v>58</v>
      </c>
      <c r="B82" s="31"/>
      <c r="C82" s="31"/>
      <c r="D82" s="31"/>
      <c r="E82" s="32"/>
      <c r="F82" s="21">
        <f>F80+F81</f>
        <v>0</v>
      </c>
    </row>
    <row r="83" spans="1:6" ht="15" x14ac:dyDescent="0.25">
      <c r="A83" s="36"/>
      <c r="B83" s="36"/>
      <c r="C83" s="36"/>
      <c r="D83" s="36"/>
      <c r="E83" s="36"/>
      <c r="F83" s="36"/>
    </row>
    <row r="84" spans="1:6" ht="15.75" x14ac:dyDescent="0.5">
      <c r="A84" s="37"/>
      <c r="B84" s="38"/>
      <c r="C84" s="24" t="s">
        <v>54</v>
      </c>
      <c r="D84" s="24"/>
      <c r="E84" s="24"/>
      <c r="F84" s="39">
        <f>F82+F39</f>
        <v>0</v>
      </c>
    </row>
    <row r="85" spans="1:6" ht="15.75" x14ac:dyDescent="0.5">
      <c r="A85" s="37"/>
      <c r="B85" s="38"/>
      <c r="C85" s="33" t="s">
        <v>53</v>
      </c>
      <c r="D85" s="34"/>
      <c r="E85" s="35"/>
      <c r="F85" s="20">
        <f>F84*20%</f>
        <v>0</v>
      </c>
    </row>
    <row r="86" spans="1:6" ht="15.75" x14ac:dyDescent="0.5">
      <c r="A86" s="37"/>
      <c r="B86" s="38"/>
      <c r="C86" s="24" t="s">
        <v>55</v>
      </c>
      <c r="D86" s="24"/>
      <c r="E86" s="24"/>
      <c r="F86" s="39">
        <f>F84+F85</f>
        <v>0</v>
      </c>
    </row>
  </sheetData>
  <mergeCells count="16">
    <mergeCell ref="C86:E86"/>
    <mergeCell ref="C85:E85"/>
    <mergeCell ref="A83:F83"/>
    <mergeCell ref="A84:B84"/>
    <mergeCell ref="A85:B85"/>
    <mergeCell ref="A86:B86"/>
    <mergeCell ref="A80:E80"/>
    <mergeCell ref="C84:E84"/>
    <mergeCell ref="A4:D4"/>
    <mergeCell ref="A40:D40"/>
    <mergeCell ref="A1:F2"/>
    <mergeCell ref="A37:E37"/>
    <mergeCell ref="A38:E38"/>
    <mergeCell ref="A39:E39"/>
    <mergeCell ref="A81:E81"/>
    <mergeCell ref="A82:E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PC</cp:lastModifiedBy>
  <cp:lastPrinted>2020-08-13T04:20:40Z</cp:lastPrinted>
  <dcterms:created xsi:type="dcterms:W3CDTF">2020-04-10T12:13:07Z</dcterms:created>
  <dcterms:modified xsi:type="dcterms:W3CDTF">2022-12-12T13:22:18Z</dcterms:modified>
</cp:coreProperties>
</file>