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icipality" sheetId="1" r:id="rId1"/>
    <sheet name="дограма" sheetId="2" r:id="rId2"/>
    <sheet name="обръщане" sheetId="3" r:id="rId3"/>
    <sheet name="фасади" sheetId="4" r:id="rId4"/>
  </sheets>
  <definedNames/>
  <calcPr fullCalcOnLoad="1"/>
</workbook>
</file>

<file path=xl/sharedStrings.xml><?xml version="1.0" encoding="utf-8"?>
<sst xmlns="http://schemas.openxmlformats.org/spreadsheetml/2006/main" count="356" uniqueCount="168">
  <si>
    <t>Обект: Общинска административна сграда, гр.Симеоновград</t>
  </si>
  <si>
    <t>Инвестиционен проект за внедряване на мерки за енергийна ефективност</t>
  </si>
  <si>
    <t>КОЛИЧЕСТВЕНА СМЕТКА</t>
  </si>
  <si>
    <t>N:</t>
  </si>
  <si>
    <t>Наименование на работите</t>
  </si>
  <si>
    <t>Ед.    м-ка</t>
  </si>
  <si>
    <t>Дължина</t>
  </si>
  <si>
    <t>Ед.цена /лв/</t>
  </si>
  <si>
    <t>Стойност без ДДС</t>
  </si>
  <si>
    <t>Ед.цена</t>
  </si>
  <si>
    <t>Ширина</t>
  </si>
  <si>
    <t>Височина</t>
  </si>
  <si>
    <t>Бр. подобни части</t>
  </si>
  <si>
    <t>Количество</t>
  </si>
  <si>
    <t>ЧАСТ АРХИТЕКТУРНО-СТРОИТЕЛНА</t>
  </si>
  <si>
    <t>Демонтаж на съществуваща дървена дограма и алуминиева дограма без термомост стара сграда</t>
  </si>
  <si>
    <t>м2</t>
  </si>
  <si>
    <t>Доставка и монтаж на трикамерна PVC дограма с двоен стъклопакет, с две селективни стъкла,  с коефициент на топлопреминаване &lt;1.40W/m2K – по спецификация</t>
  </si>
  <si>
    <t>Доставка и монтаж на алуминиева дограма, с прекъснат термомост, витрини и входове – по спецификация</t>
  </si>
  <si>
    <t>Обръщане около новомонтирана дограма до 25 см., вътрешно и външно, включително шпакловка, ръбохранители, грундиране и латекс (вътрешно) и 2 см ХРS, шпакловка, мрежа, ръбохранители, мазилка външно</t>
  </si>
  <si>
    <t>м.</t>
  </si>
  <si>
    <t>Монтаж и демонтаж на фасадно тръбно скеле – само стара част</t>
  </si>
  <si>
    <t>Демонтаж на съществуваща облицовка от варовикови плочи по фасада и каменни плочи по цокъл</t>
  </si>
  <si>
    <t>Подравняване, измазване и грундиране на основата преди монтаж на топлоизолационна система</t>
  </si>
  <si>
    <t>Доставка и направа на външна топлоизолационна система по стени от стабилизиран  фасаден експандиран полистирол EPS с δ=5см с коефициент на топлопроводност λ=0.035W/m2K с оценено съответствие,клас на реакция на огън-Е, включително  ъглов профил с мрежа, профил с мрежа за прозорци,  лепене, дюбелиране, две ръце шпакловки с лепило-шпакловъчна смес, стъклофибърна мрежа и структурна цветна минерална мазилка, включително грундиране, ВКЛЮЧИТЕЛНО РАЗДЕЛЯНЕ НА ФАСАДАТА НА ПЛОЩИ ДО 1000 М2 С НЕГОРИМИ ИВИЦИ СЪГЛАСНО ПРОЕКТ ПБ</t>
  </si>
  <si>
    <t>Доставка и полагане на ъгъл-ръбохранител (ъглов профил с мрежа) при шпакловка в/у топлоизолация</t>
  </si>
  <si>
    <t>м</t>
  </si>
  <si>
    <t>Доставка и полагане на профил-водооткап с мрежа при шпакловка в/у топлоизолация при прозорци</t>
  </si>
  <si>
    <t>Доставка и монтаж на цокълен профил с водооткап при топлоизолация горен край цокъл</t>
  </si>
  <si>
    <t>Доставка и монтаж на външен подпрозоречен перваз  от ламарина с полиестерно ширина(разгъвка до 30см)</t>
  </si>
  <si>
    <t>Демонтаж на конзоли за климатици вън.тяло</t>
  </si>
  <si>
    <t>бр</t>
  </si>
  <si>
    <t xml:space="preserve">Доставка и монтаж на анкерни шпилки М12/330мм с хим.дюбел Hilti HIT-HY70 в тухлена зидария и бетон за захващане на решетки, конструкции за съоръжения за охрана и климатици </t>
  </si>
  <si>
    <t>Монтаж на конзоли за климатици-вън.тяло</t>
  </si>
  <si>
    <t>Топлоизолационна система с 5 см каменна вата и гипскътрон по таван втори етаж</t>
  </si>
  <si>
    <t>Мрежа и шпакровка по гипскартон тавани втори етаж</t>
  </si>
  <si>
    <t>Латекс по тавани</t>
  </si>
  <si>
    <t>Натоварване и извозване на строителни отпадъци ТБО</t>
  </si>
  <si>
    <t>м3</t>
  </si>
  <si>
    <t>МЪЛНИЕЗАЩИТНА И ЗАЗЕМИТЕЛНА ИНСТАЛАЦИИ</t>
  </si>
  <si>
    <t>1</t>
  </si>
  <si>
    <t>Доставка и монтаж на неизолиран проводник AlMgSi Ø8мм</t>
  </si>
  <si>
    <t>2</t>
  </si>
  <si>
    <t>Доставка и монтаж на изолиран проводник AlMgSi Ø8мм</t>
  </si>
  <si>
    <t>3</t>
  </si>
  <si>
    <t>Доставка и поставяне скоби за укрепване на проводник Ø8 в/у покрив</t>
  </si>
  <si>
    <t>4</t>
  </si>
  <si>
    <t>Доставка и поставяне скоби за укрепване на проводник Ø8 към фасада</t>
  </si>
  <si>
    <t>5</t>
  </si>
  <si>
    <t>Доставка и монтаж на мълниеприемник с изпреващо действие с време на изпреварване ΔТ=60µS</t>
  </si>
  <si>
    <t>6</t>
  </si>
  <si>
    <t>Доставка и монтаж на мачта за активен мълниеприемник Н=4 м</t>
  </si>
  <si>
    <t>7</t>
  </si>
  <si>
    <t>Доставка и монтаж на арматури за укрепване на мълниеприемен прът</t>
  </si>
  <si>
    <t>8</t>
  </si>
  <si>
    <t>Доставка и монтаж на  мултиклема</t>
  </si>
  <si>
    <t>бр.</t>
  </si>
  <si>
    <t>9</t>
  </si>
  <si>
    <t>Доставка и монтаж на контролно-ревизионни кутии в комплект с биметални клеми</t>
  </si>
  <si>
    <t>10</t>
  </si>
  <si>
    <t>Доставка на поцинкована шина 40/4мм</t>
  </si>
  <si>
    <t>11</t>
  </si>
  <si>
    <t>Направа изкоп 0.8/0.4 м със зариване и трамбоване</t>
  </si>
  <si>
    <t>12</t>
  </si>
  <si>
    <t>Набиване на заземителен електро от L профил 63х63х6мм Н=1,5м</t>
  </si>
  <si>
    <t>13</t>
  </si>
  <si>
    <t>Измерване преходно съпротивление на заземител</t>
  </si>
  <si>
    <t>ЕЛЕКТРОИНСТАЛАЦИЯ</t>
  </si>
  <si>
    <t>Демонтаж на лум.осв.тяло ЛОТ (4х18)W от окачен таван</t>
  </si>
  <si>
    <t>18</t>
  </si>
  <si>
    <t>Демонтаж на лум.осв.тяло ЛОТ (4х18)W от таван</t>
  </si>
  <si>
    <t>15</t>
  </si>
  <si>
    <t>Демонтаж на лум.осв.тяло ЛОТ (2х36)W от  таван</t>
  </si>
  <si>
    <t>40</t>
  </si>
  <si>
    <t>Демонтаж на лум.осв.тяло ЛОТ (1х36W) от  таван</t>
  </si>
  <si>
    <t>30</t>
  </si>
  <si>
    <t>Демонтаж на ЛНЖ 60W от  таван</t>
  </si>
  <si>
    <t>75</t>
  </si>
  <si>
    <t>Доставка и монтаж на осв.тяло с LED лампи 40W  в окачен таван</t>
  </si>
  <si>
    <t>Доставка и монтаж на осв.тяло с LED лампи 40W  на таван</t>
  </si>
  <si>
    <t>Доставка и монтаж на осв.тяло с LED лампи 20W  на таван</t>
  </si>
  <si>
    <t>Доставка и монтаж на осв.тяло с LED лампи 10W  на таван</t>
  </si>
  <si>
    <t>ОТВОРИ ПО ФАСАДИ  (ВРАТИ И ПРОЗОРЦИ)</t>
  </si>
  <si>
    <t>№ по ред</t>
  </si>
  <si>
    <t>ФАСАДА</t>
  </si>
  <si>
    <t>ед.мярка</t>
  </si>
  <si>
    <t>дължина</t>
  </si>
  <si>
    <t>ширина</t>
  </si>
  <si>
    <t>височина</t>
  </si>
  <si>
    <t>бр. подобни части</t>
  </si>
  <si>
    <t>количество</t>
  </si>
  <si>
    <t>североизток прозорци</t>
  </si>
  <si>
    <t>североизток врати</t>
  </si>
  <si>
    <t>Северозапад прозорци</t>
  </si>
  <si>
    <t>северозапад врати</t>
  </si>
  <si>
    <t>югозапад прозорци</t>
  </si>
  <si>
    <t>югозапад процорци дървени</t>
  </si>
  <si>
    <t>югозапад врати</t>
  </si>
  <si>
    <t>югоизток прозорци</t>
  </si>
  <si>
    <t>югоизток прозорци дървени</t>
  </si>
  <si>
    <t>югоизток врати</t>
  </si>
  <si>
    <t>Демонтаж и извозване  на съществуваща  дограма предвидена за смяна фасада североизток</t>
  </si>
  <si>
    <t>Демонтаж и извозване  на съществуваща дограма предвидена за смяна фасада североизток</t>
  </si>
  <si>
    <t>Демонтаж и извозване  на съществуваща  дограма предвидена за смяна фасада североизток дървена (гаражни врати)</t>
  </si>
  <si>
    <r>
      <t>Демонтаж и извозване  на съществуваща  дограма предвидена за смяна фасада северо-изток</t>
    </r>
    <r>
      <rPr>
        <sz val="11"/>
        <color indexed="51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(северозапад - главен вход)</t>
    </r>
  </si>
  <si>
    <r>
      <t xml:space="preserve">Демонтаж и извозване  на съществуваща  дограма предвидена за смяна фасада северо-изток </t>
    </r>
    <r>
      <rPr>
        <b/>
        <sz val="11"/>
        <color indexed="51"/>
        <rFont val="Calibri"/>
        <family val="2"/>
      </rPr>
      <t>(северозапад - главен вход)</t>
    </r>
  </si>
  <si>
    <r>
      <t>Демонтаж и извозване  на съществуваща  дограма предвидена за смяна фасада северо-изток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витрина в ниша </t>
    </r>
    <r>
      <rPr>
        <b/>
        <sz val="11"/>
        <color indexed="51"/>
        <rFont val="Calibri"/>
        <family val="2"/>
      </rPr>
      <t xml:space="preserve"> (северозапад - главен вход)</t>
    </r>
  </si>
  <si>
    <t>Демонтаж и извозване  на съществуваща дограма предвидена за смяна фасада югозапад в ниша нова сграда</t>
  </si>
  <si>
    <t>Демонтаж и извозване  на съществуваща дограма предвидена за смяна фасада югозапад в  стара сграда (дървена дограма)</t>
  </si>
  <si>
    <r>
      <t>Демонтаж и извозване  на съществуваща дограма предвидена за смяна фасада югозапад в  стара сграда</t>
    </r>
    <r>
      <rPr>
        <b/>
        <sz val="11"/>
        <rFont val="Calibri"/>
        <family val="2"/>
      </rPr>
      <t xml:space="preserve"> (дървена дограма)</t>
    </r>
  </si>
  <si>
    <t>Демонтаж и извозване  на съществуваща дограма предвидена за смяна фасада  североизток вътрешен двор</t>
  </si>
  <si>
    <t>Демонтаж и извозване  на съществуваща дограма предвидена за смяна фасада североизток  вътрешен двор</t>
  </si>
  <si>
    <t>Демонтаж и извозване  на съществуваща дограма предвидена за смяна фасадаюгозапад вътрешен двор</t>
  </si>
  <si>
    <t>Демонтаж и извозване  на съществуваща дограма предвидена за смяна фасада югозапад вътрешен двор</t>
  </si>
  <si>
    <t>Демонтаж и извозване  на съществуваща дограма предвидена за смяна фасада югоизток вътрешен двор</t>
  </si>
  <si>
    <t>ОБЩО КОЛИЧЕСТВО ОТВОРИ</t>
  </si>
  <si>
    <t>390,00  м2</t>
  </si>
  <si>
    <r>
      <t xml:space="preserve">ЗАБЕЛЕЖКИ: </t>
    </r>
    <r>
      <rPr>
        <sz val="11"/>
        <color indexed="8"/>
        <rFont val="Calibri"/>
        <family val="2"/>
      </rPr>
      <t>1. Позиция 14 съм взел отвор, защото не е казано, какво е правоъгълника.</t>
    </r>
  </si>
  <si>
    <t>В т.ч.:</t>
  </si>
  <si>
    <t>Ал дограма витрини и входни врати</t>
  </si>
  <si>
    <t>ПВЦ процорци</t>
  </si>
  <si>
    <t>СТРАНИЦИ ДОГРАМА ФАСАДИ</t>
  </si>
  <si>
    <t>вид СМР</t>
  </si>
  <si>
    <t>ед. Мярка</t>
  </si>
  <si>
    <t>бр. страници</t>
  </si>
  <si>
    <t>бр. отвори</t>
  </si>
  <si>
    <t>сума</t>
  </si>
  <si>
    <t>Обръщане около дограма фасада североизток</t>
  </si>
  <si>
    <t>Обръщане около дограма фасада североизток дървена (гаражни врати)</t>
  </si>
  <si>
    <r>
      <t>Обръщане около дограма фасада северо-изток</t>
    </r>
    <r>
      <rPr>
        <sz val="11"/>
        <color indexed="51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(северозапад - главен вход)</t>
    </r>
  </si>
  <si>
    <r>
      <t xml:space="preserve">Обръщане около дограма фасада северо-изток </t>
    </r>
    <r>
      <rPr>
        <b/>
        <sz val="11"/>
        <color indexed="51"/>
        <rFont val="Calibri"/>
        <family val="2"/>
      </rPr>
      <t>(северозапад - главен вход)</t>
    </r>
  </si>
  <si>
    <r>
      <t>Обръщане около дограма фасада северо-изток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витрина в ниша </t>
    </r>
    <r>
      <rPr>
        <b/>
        <sz val="11"/>
        <color indexed="51"/>
        <rFont val="Calibri"/>
        <family val="2"/>
      </rPr>
      <t xml:space="preserve"> (северозапад - главен вход)</t>
    </r>
  </si>
  <si>
    <t>Обръщане около дограма фасада югозапад в ниша нова сграда</t>
  </si>
  <si>
    <t>Обръщане около дограма фасада югозапад в  стара сграда (дървена дограма)</t>
  </si>
  <si>
    <t>Обръщане около дограма фасада  североизток вътрешен двор</t>
  </si>
  <si>
    <t>Обръщане около дограма фасада североизток  вътрешен двор</t>
  </si>
  <si>
    <t>Обръщане около дограма фасадаюгозапад вътрешен двор</t>
  </si>
  <si>
    <t>Обръщане около дограма фасада югозапад вътрешен двор</t>
  </si>
  <si>
    <t>Обръщане около дограма фасада югоизток вътрешен двор</t>
  </si>
  <si>
    <r>
      <t xml:space="preserve">ЗАБЕЛЕЖКИ: </t>
    </r>
    <r>
      <rPr>
        <sz val="11"/>
        <color indexed="8"/>
        <rFont val="Calibri"/>
        <family val="2"/>
      </rPr>
      <t xml:space="preserve">1. Отворите около гаражните врати са смятани само едностранно. Ако се сменя дограмата да се добавят 11 м2 за обръщане и от двете страни.                                                                                                                                                                              2. Ако се сменя дограмата на старата (жълта) сграда да се добавят 22 м2 за двустранно обръщане.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</si>
  <si>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Σ = 605,00 м2</t>
  </si>
  <si>
    <t>ФАСАДИ   (СКЕЛЕ)</t>
  </si>
  <si>
    <t>Фасада североизток</t>
  </si>
  <si>
    <r>
      <t>Фасада североизток (северозапад)</t>
    </r>
    <r>
      <rPr>
        <b/>
        <sz val="11"/>
        <color indexed="8"/>
        <rFont val="Calibri"/>
        <family val="2"/>
      </rPr>
      <t xml:space="preserve"> главен вход</t>
    </r>
  </si>
  <si>
    <t>Фасада югозапад нова сграда (Н ср.=9,05)</t>
  </si>
  <si>
    <t>Фасада югозапад стара жълта сграда (Н ср.=9,73)</t>
  </si>
  <si>
    <t>Фасада към двор стара къща</t>
  </si>
  <si>
    <t>Фасада североизток двор</t>
  </si>
  <si>
    <t>Фасада югозапад двор</t>
  </si>
  <si>
    <t>Фасада югоизток</t>
  </si>
  <si>
    <t>Общо скеле</t>
  </si>
  <si>
    <t>ФАСАДИ С ОБЛИЦОВКА И ДОГРАМА (БЕЗ ЦОКЛИ)</t>
  </si>
  <si>
    <r>
      <t xml:space="preserve">Фасада югозапад </t>
    </r>
    <r>
      <rPr>
        <b/>
        <sz val="11"/>
        <color indexed="8"/>
        <rFont val="Calibri"/>
        <family val="2"/>
      </rPr>
      <t>нова част</t>
    </r>
  </si>
  <si>
    <r>
      <t xml:space="preserve">Фасада североизток </t>
    </r>
    <r>
      <rPr>
        <b/>
        <sz val="11"/>
        <color indexed="8"/>
        <rFont val="Calibri"/>
        <family val="2"/>
      </rPr>
      <t>двор</t>
    </r>
  </si>
  <si>
    <r>
      <t xml:space="preserve">Фасада югозапад </t>
    </r>
    <r>
      <rPr>
        <b/>
        <sz val="11"/>
        <color indexed="8"/>
        <rFont val="Calibri"/>
        <family val="2"/>
      </rPr>
      <t>двор</t>
    </r>
  </si>
  <si>
    <r>
      <t xml:space="preserve">Фасада югоизток </t>
    </r>
    <r>
      <rPr>
        <b/>
        <sz val="11"/>
        <color indexed="8"/>
        <rFont val="Calibri"/>
        <family val="2"/>
      </rPr>
      <t>двор</t>
    </r>
  </si>
  <si>
    <t>ОБЩО</t>
  </si>
  <si>
    <t>Стена на стълбище към вътрешен двор</t>
  </si>
  <si>
    <r>
      <t xml:space="preserve">Калканна стена нова част  </t>
    </r>
    <r>
      <rPr>
        <b/>
        <sz val="11"/>
        <color indexed="10"/>
        <rFont val="Calibri"/>
        <family val="2"/>
      </rPr>
      <t>с жълт размер</t>
    </r>
  </si>
  <si>
    <t xml:space="preserve">ДА СЕ СПАДНАТ ОТВОРИ </t>
  </si>
  <si>
    <t>ИЗОЛАЦИЯ ЖЪЛТА  КЪЩА ОТ ВЪН</t>
  </si>
  <si>
    <t>Фасада югозапад и към двор</t>
  </si>
  <si>
    <t xml:space="preserve">ЦОКЪЛ ОТ РЕЛЕФЕН КАМЪК </t>
  </si>
  <si>
    <t>Фасада североизток  Нср.</t>
  </si>
  <si>
    <t>Фасада югозапад</t>
  </si>
  <si>
    <t>Фасада вътрешен двор</t>
  </si>
  <si>
    <t>ОБЩО ЦОКЪЛ</t>
  </si>
  <si>
    <t>ПЛОЩТА НА ПОКРИВА (ТАВАНА) НОВА ЧАСТ  582 м2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</si>
</sst>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HebarU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horizontal="right" vertical="top"/>
    </xf>
    <xf numFmtId="49" fontId="4" fillId="0" borderId="0" xfId="34" applyNumberFormat="1" applyFont="1" applyBorder="1" applyAlignment="1">
      <alignment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vertical="top"/>
    </xf>
    <xf numFmtId="0" fontId="4" fillId="33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vertical="top"/>
    </xf>
    <xf numFmtId="2" fontId="3" fillId="0" borderId="15" xfId="0" applyNumberFormat="1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left" vertical="top" wrapText="1"/>
    </xf>
    <xf numFmtId="1" fontId="4" fillId="34" borderId="15" xfId="0" applyNumberFormat="1" applyFont="1" applyFill="1" applyBorder="1" applyAlignment="1">
      <alignment horizontal="center" vertical="top"/>
    </xf>
    <xf numFmtId="2" fontId="4" fillId="34" borderId="15" xfId="0" applyNumberFormat="1" applyFont="1" applyFill="1" applyBorder="1" applyAlignment="1">
      <alignment vertical="top"/>
    </xf>
    <xf numFmtId="1" fontId="4" fillId="34" borderId="15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35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/>
    </xf>
    <xf numFmtId="1" fontId="3" fillId="0" borderId="15" xfId="0" applyNumberFormat="1" applyFont="1" applyFill="1" applyBorder="1" applyAlignment="1">
      <alignment vertical="top"/>
    </xf>
    <xf numFmtId="2" fontId="6" fillId="0" borderId="15" xfId="0" applyNumberFormat="1" applyFont="1" applyBorder="1" applyAlignment="1">
      <alignment horizontal="right" vertical="top" wrapText="1"/>
    </xf>
    <xf numFmtId="2" fontId="6" fillId="0" borderId="15" xfId="0" applyNumberFormat="1" applyFont="1" applyFill="1" applyBorder="1" applyAlignment="1">
      <alignment horizontal="right" vertical="top"/>
    </xf>
    <xf numFmtId="2" fontId="6" fillId="0" borderId="15" xfId="0" applyNumberFormat="1" applyFont="1" applyFill="1" applyBorder="1" applyAlignment="1">
      <alignment vertical="top"/>
    </xf>
    <xf numFmtId="1" fontId="6" fillId="0" borderId="15" xfId="0" applyNumberFormat="1" applyFont="1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15" xfId="35" applyNumberFormat="1" applyFont="1" applyFill="1" applyBorder="1" applyAlignment="1">
      <alignment horizontal="center" vertical="top" wrapText="1"/>
      <protection/>
    </xf>
    <xf numFmtId="0" fontId="6" fillId="0" borderId="15" xfId="35" applyFont="1" applyFill="1" applyBorder="1" applyAlignment="1">
      <alignment vertical="top" wrapText="1"/>
      <protection/>
    </xf>
    <xf numFmtId="0" fontId="6" fillId="0" borderId="15" xfId="35" applyFont="1" applyFill="1" applyBorder="1" applyAlignment="1">
      <alignment horizontal="center" vertical="top" wrapText="1"/>
      <protection/>
    </xf>
    <xf numFmtId="0" fontId="6" fillId="0" borderId="15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right" vertical="top" wrapText="1"/>
    </xf>
    <xf numFmtId="2" fontId="6" fillId="0" borderId="15" xfId="33" applyNumberFormat="1" applyFont="1" applyFill="1" applyBorder="1" applyAlignment="1">
      <alignment vertical="top" wrapText="1"/>
      <protection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4" fillId="36" borderId="15" xfId="35" applyNumberFormat="1" applyFont="1" applyFill="1" applyBorder="1" applyAlignment="1">
      <alignment horizontal="center" vertical="top" wrapText="1"/>
      <protection/>
    </xf>
    <xf numFmtId="0" fontId="4" fillId="36" borderId="15" xfId="35" applyFont="1" applyFill="1" applyBorder="1" applyAlignment="1">
      <alignment vertical="top" wrapText="1"/>
      <protection/>
    </xf>
    <xf numFmtId="0" fontId="3" fillId="36" borderId="15" xfId="35" applyFont="1" applyFill="1" applyBorder="1" applyAlignment="1">
      <alignment horizontal="center" vertical="top" wrapText="1"/>
      <protection/>
    </xf>
    <xf numFmtId="2" fontId="3" fillId="36" borderId="15" xfId="0" applyNumberFormat="1" applyFont="1" applyFill="1" applyBorder="1" applyAlignment="1">
      <alignment vertical="top" wrapText="1"/>
    </xf>
    <xf numFmtId="2" fontId="3" fillId="36" borderId="15" xfId="0" applyNumberFormat="1" applyFont="1" applyFill="1" applyBorder="1" applyAlignment="1">
      <alignment horizontal="right" vertical="top" wrapText="1"/>
    </xf>
    <xf numFmtId="2" fontId="3" fillId="36" borderId="15" xfId="33" applyNumberFormat="1" applyFont="1" applyFill="1" applyBorder="1" applyAlignment="1">
      <alignment vertical="top" wrapText="1"/>
      <protection/>
    </xf>
    <xf numFmtId="1" fontId="3" fillId="36" borderId="15" xfId="0" applyNumberFormat="1" applyFont="1" applyFill="1" applyBorder="1" applyAlignment="1">
      <alignment vertical="top"/>
    </xf>
    <xf numFmtId="2" fontId="3" fillId="36" borderId="15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16" xfId="36" applyNumberFormat="1" applyFont="1" applyFill="1" applyBorder="1" applyAlignment="1">
      <alignment horizontal="center" vertical="center" wrapText="1"/>
      <protection/>
    </xf>
    <xf numFmtId="0" fontId="3" fillId="0" borderId="15" xfId="36" applyNumberFormat="1" applyFont="1" applyFill="1" applyBorder="1" applyAlignment="1">
      <alignment horizontal="left" vertical="center" wrapText="1"/>
      <protection/>
    </xf>
    <xf numFmtId="0" fontId="3" fillId="0" borderId="15" xfId="36" applyFont="1" applyBorder="1" applyAlignment="1">
      <alignment horizontal="center" vertical="center" wrapText="1"/>
      <protection/>
    </xf>
    <xf numFmtId="1" fontId="3" fillId="0" borderId="17" xfId="36" applyNumberFormat="1" applyFont="1" applyFill="1" applyBorder="1" applyAlignment="1">
      <alignment horizontal="center" vertical="center" wrapText="1"/>
      <protection/>
    </xf>
    <xf numFmtId="0" fontId="3" fillId="0" borderId="15" xfId="36" applyNumberFormat="1" applyFont="1" applyFill="1" applyBorder="1" applyAlignment="1" applyProtection="1">
      <alignment horizontal="center" vertical="center" wrapText="1"/>
      <protection/>
    </xf>
    <xf numFmtId="0" fontId="3" fillId="0" borderId="15" xfId="35" applyFont="1" applyFill="1" applyBorder="1" applyAlignment="1">
      <alignment vertical="center" wrapText="1"/>
      <protection/>
    </xf>
    <xf numFmtId="0" fontId="3" fillId="0" borderId="15" xfId="35" applyFont="1" applyFill="1" applyBorder="1" applyAlignment="1">
      <alignment horizontal="center" vertical="center" wrapText="1"/>
      <protection/>
    </xf>
    <xf numFmtId="49" fontId="3" fillId="0" borderId="15" xfId="36" applyNumberFormat="1" applyFont="1" applyFill="1" applyBorder="1" applyAlignment="1" applyProtection="1">
      <alignment horizontal="left" vertical="center" wrapText="1"/>
      <protection/>
    </xf>
    <xf numFmtId="2" fontId="3" fillId="0" borderId="15" xfId="0" applyNumberFormat="1" applyFont="1" applyFill="1" applyBorder="1" applyAlignment="1">
      <alignment horizontal="right" vertical="top" wrapText="1"/>
    </xf>
    <xf numFmtId="49" fontId="3" fillId="0" borderId="15" xfId="35" applyNumberFormat="1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2" fontId="3" fillId="0" borderId="15" xfId="35" applyNumberFormat="1" applyFont="1" applyFill="1" applyBorder="1" applyAlignment="1">
      <alignment horizontal="right" vertical="top" wrapText="1"/>
      <protection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2" fontId="4" fillId="33" borderId="0" xfId="0" applyNumberFormat="1" applyFont="1" applyFill="1" applyAlignment="1">
      <alignment horizontal="center" vertical="top" wrapText="1"/>
    </xf>
    <xf numFmtId="2" fontId="4" fillId="33" borderId="0" xfId="0" applyNumberFormat="1" applyFont="1" applyFill="1" applyAlignment="1">
      <alignment vertical="top" wrapText="1"/>
    </xf>
    <xf numFmtId="2" fontId="4" fillId="33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 vertical="top"/>
    </xf>
    <xf numFmtId="2" fontId="6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right" vertical="top"/>
    </xf>
    <xf numFmtId="1" fontId="8" fillId="0" borderId="15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top"/>
    </xf>
    <xf numFmtId="2" fontId="7" fillId="0" borderId="15" xfId="0" applyNumberFormat="1" applyFont="1" applyBorder="1" applyAlignment="1">
      <alignment vertical="top"/>
    </xf>
    <xf numFmtId="2" fontId="7" fillId="0" borderId="15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5" xfId="0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2" fontId="11" fillId="0" borderId="15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right" vertical="top"/>
    </xf>
    <xf numFmtId="1" fontId="0" fillId="0" borderId="15" xfId="0" applyNumberFormat="1" applyBorder="1" applyAlignment="1">
      <alignment horizontal="center" vertical="top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2" fontId="12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" fontId="4" fillId="35" borderId="15" xfId="34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Sheet1" xfId="34"/>
    <cellStyle name="Normal_Електро_1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5" zoomScaleNormal="85" zoomScalePageLayoutView="0" workbookViewId="0" topLeftCell="A1">
      <selection activeCell="W12" sqref="W12"/>
    </sheetView>
  </sheetViews>
  <sheetFormatPr defaultColWidth="8.28125" defaultRowHeight="15"/>
  <cols>
    <col min="1" max="1" width="3.421875" style="1" customWidth="1"/>
    <col min="2" max="2" width="56.140625" style="2" customWidth="1"/>
    <col min="3" max="3" width="8.00390625" style="1" customWidth="1"/>
    <col min="4" max="4" width="0" style="3" hidden="1" customWidth="1"/>
    <col min="5" max="10" width="0" style="4" hidden="1" customWidth="1"/>
    <col min="11" max="11" width="0" style="5" hidden="1" customWidth="1"/>
    <col min="12" max="13" width="0" style="4" hidden="1" customWidth="1"/>
    <col min="14" max="14" width="13.7109375" style="3" customWidth="1"/>
    <col min="15" max="15" width="9.57421875" style="4" customWidth="1"/>
    <col min="16" max="16384" width="8.28125" style="2" customWidth="1"/>
  </cols>
  <sheetData>
    <row r="1" spans="1:8" ht="15.75">
      <c r="A1" s="6" t="s">
        <v>0</v>
      </c>
      <c r="B1" s="7"/>
      <c r="C1" s="7"/>
      <c r="D1" s="7"/>
      <c r="E1" s="8"/>
      <c r="F1" s="8"/>
      <c r="H1" s="3"/>
    </row>
    <row r="2" spans="1:6" ht="15.75">
      <c r="A2" s="9" t="s">
        <v>1</v>
      </c>
      <c r="B2" s="10"/>
      <c r="C2" s="11"/>
      <c r="D2" s="12"/>
      <c r="E2" s="13"/>
      <c r="F2" s="13"/>
    </row>
    <row r="3" spans="1:6" ht="15">
      <c r="A3" s="11"/>
      <c r="B3" s="10"/>
      <c r="C3" s="11"/>
      <c r="D3" s="12"/>
      <c r="E3" s="13"/>
      <c r="F3" s="13"/>
    </row>
    <row r="4" spans="1:14" ht="12.75" customHeight="1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4" ht="15">
      <c r="A5" s="14"/>
      <c r="B5" s="14"/>
      <c r="C5" s="15"/>
      <c r="D5" s="16"/>
    </row>
    <row r="6" spans="1:14" ht="51.75" customHeight="1">
      <c r="A6" s="17" t="s">
        <v>3</v>
      </c>
      <c r="B6" s="17" t="s">
        <v>4</v>
      </c>
      <c r="C6" s="18" t="s">
        <v>5</v>
      </c>
      <c r="D6" s="19" t="s">
        <v>6</v>
      </c>
      <c r="E6" s="19" t="s">
        <v>7</v>
      </c>
      <c r="F6" s="19" t="s">
        <v>8</v>
      </c>
      <c r="G6" s="20"/>
      <c r="H6" s="19" t="s">
        <v>9</v>
      </c>
      <c r="I6" s="20"/>
      <c r="J6" s="20"/>
      <c r="K6" s="19" t="s">
        <v>10</v>
      </c>
      <c r="L6" s="21" t="s">
        <v>11</v>
      </c>
      <c r="M6" s="21" t="s">
        <v>12</v>
      </c>
      <c r="N6" s="19" t="s">
        <v>13</v>
      </c>
    </row>
    <row r="7" spans="1:14" ht="15">
      <c r="A7" s="22">
        <v>1</v>
      </c>
      <c r="B7" s="23">
        <v>2</v>
      </c>
      <c r="C7" s="24">
        <v>3</v>
      </c>
      <c r="D7" s="24">
        <v>4</v>
      </c>
      <c r="E7" s="24">
        <v>5</v>
      </c>
      <c r="F7" s="24">
        <v>6</v>
      </c>
      <c r="G7" s="25"/>
      <c r="H7" s="25"/>
      <c r="I7" s="25"/>
      <c r="J7" s="25"/>
      <c r="K7" s="24">
        <v>5</v>
      </c>
      <c r="L7" s="24">
        <v>6</v>
      </c>
      <c r="M7" s="24">
        <v>7</v>
      </c>
      <c r="N7" s="24">
        <v>8</v>
      </c>
    </row>
    <row r="8" spans="1:14" ht="15">
      <c r="A8" s="22"/>
      <c r="B8" s="23"/>
      <c r="C8" s="24"/>
      <c r="D8" s="24"/>
      <c r="E8" s="24"/>
      <c r="F8" s="24"/>
      <c r="G8" s="25"/>
      <c r="H8" s="25"/>
      <c r="I8" s="25"/>
      <c r="J8" s="25"/>
      <c r="K8" s="24"/>
      <c r="L8" s="24"/>
      <c r="M8" s="25"/>
      <c r="N8" s="26"/>
    </row>
    <row r="9" spans="1:15" s="33" customFormat="1" ht="15.75">
      <c r="A9" s="27"/>
      <c r="B9" s="28" t="s">
        <v>14</v>
      </c>
      <c r="C9" s="29"/>
      <c r="D9" s="29"/>
      <c r="E9" s="29"/>
      <c r="F9" s="29"/>
      <c r="G9" s="30"/>
      <c r="H9" s="30"/>
      <c r="I9" s="30"/>
      <c r="J9" s="30"/>
      <c r="K9" s="29"/>
      <c r="L9" s="31"/>
      <c r="M9" s="31"/>
      <c r="N9" s="29"/>
      <c r="O9" s="32"/>
    </row>
    <row r="10" spans="1:14" ht="15">
      <c r="A10" s="22"/>
      <c r="B10" s="23"/>
      <c r="C10" s="24"/>
      <c r="D10" s="24"/>
      <c r="E10" s="24"/>
      <c r="F10" s="24"/>
      <c r="G10" s="25"/>
      <c r="H10" s="25"/>
      <c r="I10" s="25"/>
      <c r="J10" s="25"/>
      <c r="K10" s="24"/>
      <c r="L10" s="24"/>
      <c r="M10" s="25"/>
      <c r="N10" s="26"/>
    </row>
    <row r="11" spans="1:14" ht="12.75" customHeight="1">
      <c r="A11" s="34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30">
      <c r="A12" s="35">
        <v>1</v>
      </c>
      <c r="B12" s="35" t="s">
        <v>15</v>
      </c>
      <c r="C12" s="36" t="s">
        <v>16</v>
      </c>
      <c r="D12" s="37">
        <v>1.45</v>
      </c>
      <c r="E12" s="38"/>
      <c r="F12" s="38"/>
      <c r="G12" s="25"/>
      <c r="H12" s="38"/>
      <c r="I12" s="25"/>
      <c r="J12" s="25"/>
      <c r="K12" s="37">
        <v>1</v>
      </c>
      <c r="L12" s="25">
        <v>2.45</v>
      </c>
      <c r="M12" s="39">
        <v>2</v>
      </c>
      <c r="N12" s="26">
        <v>398</v>
      </c>
    </row>
    <row r="13" spans="1:15" s="45" customFormat="1" ht="60">
      <c r="A13" s="35">
        <f>A12+1</f>
        <v>2</v>
      </c>
      <c r="B13" s="35" t="s">
        <v>17</v>
      </c>
      <c r="C13" s="36" t="s">
        <v>16</v>
      </c>
      <c r="D13" s="40">
        <v>1.45</v>
      </c>
      <c r="E13" s="41"/>
      <c r="F13" s="41"/>
      <c r="G13" s="42"/>
      <c r="H13" s="41"/>
      <c r="I13" s="42"/>
      <c r="J13" s="42"/>
      <c r="K13" s="40">
        <v>1</v>
      </c>
      <c r="L13" s="42">
        <v>2.45</v>
      </c>
      <c r="M13" s="43">
        <v>2</v>
      </c>
      <c r="N13" s="26">
        <f>дограма!K34</f>
        <v>257.68</v>
      </c>
      <c r="O13" s="44"/>
    </row>
    <row r="14" spans="1:15" s="45" customFormat="1" ht="45">
      <c r="A14" s="35">
        <v>3</v>
      </c>
      <c r="B14" s="35" t="s">
        <v>18</v>
      </c>
      <c r="C14" s="36" t="s">
        <v>16</v>
      </c>
      <c r="D14" s="40"/>
      <c r="E14" s="41"/>
      <c r="F14" s="41"/>
      <c r="G14" s="42"/>
      <c r="H14" s="41"/>
      <c r="I14" s="42"/>
      <c r="J14" s="42"/>
      <c r="K14" s="40"/>
      <c r="L14" s="42"/>
      <c r="M14" s="43"/>
      <c r="N14" s="26">
        <f>дограма!K33</f>
        <v>133.95</v>
      </c>
      <c r="O14" s="44"/>
    </row>
    <row r="15" spans="1:15" s="45" customFormat="1" ht="75">
      <c r="A15" s="35">
        <v>4</v>
      </c>
      <c r="B15" s="35" t="s">
        <v>19</v>
      </c>
      <c r="C15" s="36" t="s">
        <v>20</v>
      </c>
      <c r="D15" s="37">
        <v>1</v>
      </c>
      <c r="E15" s="38"/>
      <c r="F15" s="38"/>
      <c r="G15" s="25"/>
      <c r="H15" s="38"/>
      <c r="I15" s="25"/>
      <c r="J15" s="25"/>
      <c r="K15" s="38">
        <v>1</v>
      </c>
      <c r="L15" s="25">
        <v>1</v>
      </c>
      <c r="M15" s="39">
        <v>316</v>
      </c>
      <c r="N15" s="26">
        <f>680+40</f>
        <v>720</v>
      </c>
      <c r="O15" s="44"/>
    </row>
    <row r="16" spans="1:15" s="45" customFormat="1" ht="30">
      <c r="A16" s="35">
        <v>5</v>
      </c>
      <c r="B16" s="35" t="s">
        <v>21</v>
      </c>
      <c r="C16" s="36" t="s">
        <v>16</v>
      </c>
      <c r="D16" s="37">
        <v>29.97</v>
      </c>
      <c r="E16" s="38"/>
      <c r="F16" s="38"/>
      <c r="G16" s="25"/>
      <c r="H16" s="38"/>
      <c r="I16" s="25"/>
      <c r="J16" s="25"/>
      <c r="K16" s="38">
        <v>1</v>
      </c>
      <c r="L16" s="25">
        <v>8.3</v>
      </c>
      <c r="M16" s="25">
        <v>2</v>
      </c>
      <c r="N16" s="26">
        <f>фасади!H13</f>
        <v>1355.1305</v>
      </c>
      <c r="O16" s="44"/>
    </row>
    <row r="17" spans="1:14" ht="45">
      <c r="A17" s="35">
        <v>6</v>
      </c>
      <c r="B17" s="35" t="s">
        <v>22</v>
      </c>
      <c r="C17" s="36" t="s">
        <v>16</v>
      </c>
      <c r="D17" s="37">
        <v>1</v>
      </c>
      <c r="E17" s="38"/>
      <c r="F17" s="38"/>
      <c r="G17" s="25"/>
      <c r="H17" s="38"/>
      <c r="I17" s="25"/>
      <c r="J17" s="25"/>
      <c r="K17" s="38">
        <v>1</v>
      </c>
      <c r="L17" s="25">
        <v>1</v>
      </c>
      <c r="M17" s="25">
        <v>525</v>
      </c>
      <c r="N17" s="26">
        <f>фасади!H32</f>
        <v>1257.0954000000002</v>
      </c>
    </row>
    <row r="18" spans="1:14" ht="45">
      <c r="A18" s="35">
        <v>7</v>
      </c>
      <c r="B18" s="35" t="s">
        <v>23</v>
      </c>
      <c r="C18" s="36" t="s">
        <v>16</v>
      </c>
      <c r="D18" s="37">
        <v>1</v>
      </c>
      <c r="E18" s="38"/>
      <c r="F18" s="38"/>
      <c r="G18" s="25"/>
      <c r="H18" s="38"/>
      <c r="I18" s="25"/>
      <c r="J18" s="25"/>
      <c r="K18" s="38">
        <v>1</v>
      </c>
      <c r="L18" s="25">
        <v>1</v>
      </c>
      <c r="M18" s="25">
        <v>525</v>
      </c>
      <c r="N18" s="26">
        <f>N17</f>
        <v>1257.0954000000002</v>
      </c>
    </row>
    <row r="19" spans="1:14" ht="195">
      <c r="A19" s="35">
        <v>8</v>
      </c>
      <c r="B19" s="35" t="s">
        <v>24</v>
      </c>
      <c r="C19" s="36" t="s">
        <v>16</v>
      </c>
      <c r="D19" s="37"/>
      <c r="E19" s="38"/>
      <c r="F19" s="38"/>
      <c r="G19" s="25"/>
      <c r="H19" s="38"/>
      <c r="I19" s="25"/>
      <c r="J19" s="25"/>
      <c r="K19" s="38"/>
      <c r="L19" s="25"/>
      <c r="M19" s="25"/>
      <c r="N19" s="26">
        <f>N18</f>
        <v>1257.0954000000002</v>
      </c>
    </row>
    <row r="20" spans="1:15" s="45" customFormat="1" ht="30">
      <c r="A20" s="35">
        <v>9</v>
      </c>
      <c r="B20" s="35" t="s">
        <v>25</v>
      </c>
      <c r="C20" s="36" t="s">
        <v>26</v>
      </c>
      <c r="D20" s="40">
        <v>1</v>
      </c>
      <c r="E20" s="41"/>
      <c r="F20" s="41"/>
      <c r="G20" s="42"/>
      <c r="H20" s="41"/>
      <c r="I20" s="42"/>
      <c r="J20" s="42"/>
      <c r="K20" s="41">
        <v>1</v>
      </c>
      <c r="L20" s="42">
        <v>1</v>
      </c>
      <c r="M20" s="42">
        <v>430</v>
      </c>
      <c r="N20" s="26">
        <f>N15*0.75</f>
        <v>540</v>
      </c>
      <c r="O20" s="44"/>
    </row>
    <row r="21" spans="1:15" s="45" customFormat="1" ht="45">
      <c r="A21" s="35">
        <v>10</v>
      </c>
      <c r="B21" s="35" t="s">
        <v>27</v>
      </c>
      <c r="C21" s="36" t="s">
        <v>26</v>
      </c>
      <c r="D21" s="40">
        <v>1</v>
      </c>
      <c r="E21" s="41"/>
      <c r="F21" s="41"/>
      <c r="G21" s="42"/>
      <c r="H21" s="41"/>
      <c r="I21" s="42"/>
      <c r="J21" s="42"/>
      <c r="K21" s="41">
        <v>1</v>
      </c>
      <c r="L21" s="42">
        <v>1</v>
      </c>
      <c r="M21" s="42">
        <v>62</v>
      </c>
      <c r="N21" s="26">
        <f>N15*0.25</f>
        <v>180</v>
      </c>
      <c r="O21" s="44"/>
    </row>
    <row r="22" spans="1:15" s="45" customFormat="1" ht="30">
      <c r="A22" s="35">
        <v>11</v>
      </c>
      <c r="B22" s="35" t="s">
        <v>28</v>
      </c>
      <c r="C22" s="36" t="s">
        <v>26</v>
      </c>
      <c r="D22" s="40">
        <v>1</v>
      </c>
      <c r="E22" s="41"/>
      <c r="F22" s="41"/>
      <c r="G22" s="42"/>
      <c r="H22" s="41"/>
      <c r="I22" s="42"/>
      <c r="J22" s="42"/>
      <c r="K22" s="41">
        <v>1</v>
      </c>
      <c r="L22" s="42">
        <v>1</v>
      </c>
      <c r="M22" s="42">
        <v>86</v>
      </c>
      <c r="N22" s="26">
        <f>N21</f>
        <v>180</v>
      </c>
      <c r="O22" s="44"/>
    </row>
    <row r="23" spans="1:15" s="45" customFormat="1" ht="45">
      <c r="A23" s="35">
        <v>12</v>
      </c>
      <c r="B23" s="35" t="s">
        <v>29</v>
      </c>
      <c r="C23" s="36" t="s">
        <v>26</v>
      </c>
      <c r="D23" s="40">
        <v>1</v>
      </c>
      <c r="E23" s="41"/>
      <c r="F23" s="41"/>
      <c r="G23" s="42"/>
      <c r="H23" s="41"/>
      <c r="I23" s="42"/>
      <c r="J23" s="42"/>
      <c r="K23" s="41">
        <v>1</v>
      </c>
      <c r="L23" s="42">
        <v>1</v>
      </c>
      <c r="M23" s="42">
        <v>62</v>
      </c>
      <c r="N23" s="26">
        <v>180</v>
      </c>
      <c r="O23" s="44"/>
    </row>
    <row r="24" spans="1:14" ht="15">
      <c r="A24" s="35">
        <v>13</v>
      </c>
      <c r="B24" s="35" t="s">
        <v>30</v>
      </c>
      <c r="C24" s="36" t="s">
        <v>31</v>
      </c>
      <c r="D24" s="37"/>
      <c r="E24" s="38"/>
      <c r="F24" s="38"/>
      <c r="G24" s="25"/>
      <c r="H24" s="38"/>
      <c r="I24" s="25"/>
      <c r="J24" s="25"/>
      <c r="K24" s="38"/>
      <c r="L24" s="25"/>
      <c r="M24" s="39">
        <v>0</v>
      </c>
      <c r="N24" s="26">
        <v>14</v>
      </c>
    </row>
    <row r="25" spans="1:14" ht="60">
      <c r="A25" s="35">
        <v>14</v>
      </c>
      <c r="B25" s="35" t="s">
        <v>32</v>
      </c>
      <c r="C25" s="36" t="s">
        <v>31</v>
      </c>
      <c r="D25" s="37"/>
      <c r="E25" s="38"/>
      <c r="F25" s="38"/>
      <c r="G25" s="25"/>
      <c r="H25" s="38"/>
      <c r="I25" s="25"/>
      <c r="J25" s="25"/>
      <c r="K25" s="38"/>
      <c r="L25" s="25"/>
      <c r="M25" s="39">
        <v>0</v>
      </c>
      <c r="N25" s="26">
        <f>N24*4</f>
        <v>56</v>
      </c>
    </row>
    <row r="26" spans="1:14" ht="15">
      <c r="A26" s="35">
        <v>15</v>
      </c>
      <c r="B26" s="35" t="s">
        <v>33</v>
      </c>
      <c r="C26" s="36" t="s">
        <v>31</v>
      </c>
      <c r="D26" s="37"/>
      <c r="E26" s="38"/>
      <c r="F26" s="38"/>
      <c r="G26" s="25"/>
      <c r="H26" s="38"/>
      <c r="I26" s="25"/>
      <c r="J26" s="25"/>
      <c r="K26" s="38"/>
      <c r="L26" s="25"/>
      <c r="M26" s="39">
        <v>0</v>
      </c>
      <c r="N26" s="26">
        <v>14</v>
      </c>
    </row>
    <row r="27" spans="1:14" ht="30">
      <c r="A27" s="35">
        <v>16</v>
      </c>
      <c r="B27" s="35" t="s">
        <v>34</v>
      </c>
      <c r="C27" s="36" t="s">
        <v>16</v>
      </c>
      <c r="D27" s="37"/>
      <c r="E27" s="38"/>
      <c r="F27" s="38"/>
      <c r="G27" s="25"/>
      <c r="H27" s="38"/>
      <c r="I27" s="25"/>
      <c r="J27" s="25"/>
      <c r="K27" s="38"/>
      <c r="L27" s="25"/>
      <c r="M27" s="39"/>
      <c r="N27" s="26">
        <v>680</v>
      </c>
    </row>
    <row r="28" spans="1:14" ht="30">
      <c r="A28" s="35">
        <v>17</v>
      </c>
      <c r="B28" s="35" t="s">
        <v>35</v>
      </c>
      <c r="C28" s="36" t="s">
        <v>16</v>
      </c>
      <c r="D28" s="37"/>
      <c r="E28" s="38"/>
      <c r="F28" s="38"/>
      <c r="G28" s="25"/>
      <c r="H28" s="38"/>
      <c r="I28" s="25"/>
      <c r="J28" s="25"/>
      <c r="K28" s="38"/>
      <c r="L28" s="25"/>
      <c r="M28" s="39"/>
      <c r="N28" s="26">
        <f>N27</f>
        <v>680</v>
      </c>
    </row>
    <row r="29" spans="1:14" ht="15">
      <c r="A29" s="35">
        <v>18</v>
      </c>
      <c r="B29" s="35" t="s">
        <v>36</v>
      </c>
      <c r="C29" s="36" t="s">
        <v>16</v>
      </c>
      <c r="D29" s="37"/>
      <c r="E29" s="38"/>
      <c r="F29" s="38"/>
      <c r="G29" s="25"/>
      <c r="H29" s="38"/>
      <c r="I29" s="25"/>
      <c r="J29" s="25"/>
      <c r="K29" s="38"/>
      <c r="L29" s="25"/>
      <c r="M29" s="39"/>
      <c r="N29" s="26">
        <f>N28</f>
        <v>680</v>
      </c>
    </row>
    <row r="30" spans="1:14" ht="30">
      <c r="A30" s="35">
        <v>19</v>
      </c>
      <c r="B30" s="35" t="s">
        <v>37</v>
      </c>
      <c r="C30" s="36" t="s">
        <v>38</v>
      </c>
      <c r="D30" s="37"/>
      <c r="E30" s="38"/>
      <c r="F30" s="38"/>
      <c r="G30" s="25"/>
      <c r="H30" s="38"/>
      <c r="I30" s="25"/>
      <c r="J30" s="25"/>
      <c r="K30" s="38"/>
      <c r="L30" s="25"/>
      <c r="M30" s="39">
        <v>0</v>
      </c>
      <c r="N30" s="26">
        <v>210</v>
      </c>
    </row>
    <row r="31" spans="1:15" s="55" customFormat="1" ht="15">
      <c r="A31" s="46"/>
      <c r="B31" s="47"/>
      <c r="C31" s="48"/>
      <c r="D31" s="48"/>
      <c r="E31" s="49"/>
      <c r="F31" s="49"/>
      <c r="G31" s="50"/>
      <c r="H31" s="51"/>
      <c r="I31" s="50"/>
      <c r="J31" s="50"/>
      <c r="K31" s="52"/>
      <c r="L31" s="50"/>
      <c r="M31" s="43">
        <v>0</v>
      </c>
      <c r="N31" s="53"/>
      <c r="O31" s="54"/>
    </row>
    <row r="32" spans="1:15" s="65" customFormat="1" ht="31.5">
      <c r="A32" s="56"/>
      <c r="B32" s="57" t="s">
        <v>39</v>
      </c>
      <c r="C32" s="58"/>
      <c r="D32" s="58"/>
      <c r="E32" s="58"/>
      <c r="F32" s="58"/>
      <c r="G32" s="59"/>
      <c r="H32" s="60"/>
      <c r="I32" s="59"/>
      <c r="J32" s="59"/>
      <c r="K32" s="61"/>
      <c r="L32" s="59"/>
      <c r="M32" s="62">
        <v>0</v>
      </c>
      <c r="N32" s="63"/>
      <c r="O32" s="64"/>
    </row>
    <row r="33" spans="1:15" s="65" customFormat="1" ht="30">
      <c r="A33" s="66" t="s">
        <v>40</v>
      </c>
      <c r="B33" s="67" t="s">
        <v>41</v>
      </c>
      <c r="C33" s="68" t="s">
        <v>26</v>
      </c>
      <c r="D33" s="69">
        <v>50</v>
      </c>
      <c r="E33" s="58"/>
      <c r="F33" s="58"/>
      <c r="G33" s="59"/>
      <c r="H33" s="60"/>
      <c r="I33" s="59"/>
      <c r="J33" s="59"/>
      <c r="K33" s="61"/>
      <c r="L33" s="59"/>
      <c r="M33" s="62"/>
      <c r="N33" s="69">
        <v>50</v>
      </c>
      <c r="O33" s="64"/>
    </row>
    <row r="34" spans="1:15" s="65" customFormat="1" ht="30">
      <c r="A34" s="66" t="s">
        <v>42</v>
      </c>
      <c r="B34" s="67" t="s">
        <v>43</v>
      </c>
      <c r="C34" s="68" t="s">
        <v>26</v>
      </c>
      <c r="D34" s="69">
        <v>25</v>
      </c>
      <c r="E34" s="58"/>
      <c r="F34" s="58"/>
      <c r="G34" s="59"/>
      <c r="H34" s="60"/>
      <c r="I34" s="59"/>
      <c r="J34" s="59"/>
      <c r="K34" s="61"/>
      <c r="L34" s="59"/>
      <c r="M34" s="62"/>
      <c r="N34" s="69">
        <v>25</v>
      </c>
      <c r="O34" s="64"/>
    </row>
    <row r="35" spans="1:15" s="65" customFormat="1" ht="30">
      <c r="A35" s="66" t="s">
        <v>44</v>
      </c>
      <c r="B35" s="67" t="s">
        <v>45</v>
      </c>
      <c r="C35" s="70" t="s">
        <v>31</v>
      </c>
      <c r="D35" s="69">
        <v>50</v>
      </c>
      <c r="E35" s="58"/>
      <c r="F35" s="58"/>
      <c r="G35" s="59"/>
      <c r="H35" s="60"/>
      <c r="I35" s="59"/>
      <c r="J35" s="59"/>
      <c r="K35" s="61"/>
      <c r="L35" s="59"/>
      <c r="M35" s="62"/>
      <c r="N35" s="69">
        <v>50</v>
      </c>
      <c r="O35" s="64"/>
    </row>
    <row r="36" spans="1:15" s="65" customFormat="1" ht="30">
      <c r="A36" s="66" t="s">
        <v>46</v>
      </c>
      <c r="B36" s="67" t="s">
        <v>47</v>
      </c>
      <c r="C36" s="70" t="s">
        <v>31</v>
      </c>
      <c r="D36" s="69">
        <v>25</v>
      </c>
      <c r="E36" s="58"/>
      <c r="F36" s="58"/>
      <c r="G36" s="59"/>
      <c r="H36" s="60"/>
      <c r="I36" s="59"/>
      <c r="J36" s="59"/>
      <c r="K36" s="61"/>
      <c r="L36" s="59"/>
      <c r="M36" s="62"/>
      <c r="N36" s="69">
        <v>25</v>
      </c>
      <c r="O36" s="64"/>
    </row>
    <row r="37" spans="1:15" s="65" customFormat="1" ht="45">
      <c r="A37" s="66" t="s">
        <v>48</v>
      </c>
      <c r="B37" s="67" t="s">
        <v>49</v>
      </c>
      <c r="C37" s="70" t="s">
        <v>31</v>
      </c>
      <c r="D37" s="69">
        <v>1</v>
      </c>
      <c r="E37" s="58"/>
      <c r="F37" s="58"/>
      <c r="G37" s="59"/>
      <c r="H37" s="60"/>
      <c r="I37" s="59"/>
      <c r="J37" s="59"/>
      <c r="K37" s="61"/>
      <c r="L37" s="59"/>
      <c r="M37" s="62"/>
      <c r="N37" s="69">
        <v>1</v>
      </c>
      <c r="O37" s="64"/>
    </row>
    <row r="38" spans="1:15" s="65" customFormat="1" ht="30">
      <c r="A38" s="66" t="s">
        <v>50</v>
      </c>
      <c r="B38" s="71" t="s">
        <v>51</v>
      </c>
      <c r="C38" s="70" t="s">
        <v>31</v>
      </c>
      <c r="D38" s="69">
        <v>1</v>
      </c>
      <c r="E38" s="58"/>
      <c r="F38" s="58"/>
      <c r="G38" s="59"/>
      <c r="H38" s="60"/>
      <c r="I38" s="59"/>
      <c r="J38" s="59"/>
      <c r="K38" s="61"/>
      <c r="L38" s="59"/>
      <c r="M38" s="62"/>
      <c r="N38" s="69">
        <v>1</v>
      </c>
      <c r="O38" s="64"/>
    </row>
    <row r="39" spans="1:15" s="65" customFormat="1" ht="30">
      <c r="A39" s="66" t="s">
        <v>52</v>
      </c>
      <c r="B39" s="71" t="s">
        <v>53</v>
      </c>
      <c r="C39" s="70" t="s">
        <v>31</v>
      </c>
      <c r="D39" s="69">
        <v>1</v>
      </c>
      <c r="E39" s="58"/>
      <c r="F39" s="58"/>
      <c r="G39" s="59"/>
      <c r="H39" s="60"/>
      <c r="I39" s="59"/>
      <c r="J39" s="59"/>
      <c r="K39" s="61"/>
      <c r="L39" s="59"/>
      <c r="M39" s="62"/>
      <c r="N39" s="69">
        <v>1</v>
      </c>
      <c r="O39" s="64"/>
    </row>
    <row r="40" spans="1:15" s="65" customFormat="1" ht="15">
      <c r="A40" s="66" t="s">
        <v>54</v>
      </c>
      <c r="B40" s="71" t="s">
        <v>55</v>
      </c>
      <c r="C40" s="72" t="s">
        <v>56</v>
      </c>
      <c r="D40" s="69">
        <v>5</v>
      </c>
      <c r="E40" s="58"/>
      <c r="F40" s="58"/>
      <c r="G40" s="59"/>
      <c r="H40" s="60"/>
      <c r="I40" s="59"/>
      <c r="J40" s="59"/>
      <c r="K40" s="61"/>
      <c r="L40" s="59"/>
      <c r="M40" s="62"/>
      <c r="N40" s="69">
        <v>5</v>
      </c>
      <c r="O40" s="64"/>
    </row>
    <row r="41" spans="1:15" s="65" customFormat="1" ht="30">
      <c r="A41" s="66" t="s">
        <v>57</v>
      </c>
      <c r="B41" s="73" t="s">
        <v>58</v>
      </c>
      <c r="C41" s="70" t="s">
        <v>31</v>
      </c>
      <c r="D41" s="69">
        <v>2</v>
      </c>
      <c r="E41" s="37"/>
      <c r="F41" s="37"/>
      <c r="G41" s="74"/>
      <c r="H41" s="74"/>
      <c r="I41" s="74"/>
      <c r="J41" s="74"/>
      <c r="K41" s="37"/>
      <c r="L41" s="74"/>
      <c r="M41" s="39">
        <v>0</v>
      </c>
      <c r="N41" s="69">
        <v>2</v>
      </c>
      <c r="O41" s="64"/>
    </row>
    <row r="42" spans="1:15" s="65" customFormat="1" ht="30">
      <c r="A42" s="66" t="s">
        <v>59</v>
      </c>
      <c r="B42" s="73" t="s">
        <v>60</v>
      </c>
      <c r="C42" s="68" t="s">
        <v>26</v>
      </c>
      <c r="D42" s="69">
        <v>10</v>
      </c>
      <c r="E42" s="37"/>
      <c r="F42" s="37"/>
      <c r="G42" s="74"/>
      <c r="H42" s="74"/>
      <c r="I42" s="74"/>
      <c r="J42" s="74"/>
      <c r="K42" s="37"/>
      <c r="L42" s="74"/>
      <c r="M42" s="39">
        <v>0</v>
      </c>
      <c r="N42" s="69">
        <v>10</v>
      </c>
      <c r="O42" s="64"/>
    </row>
    <row r="43" spans="1:15" s="65" customFormat="1" ht="30">
      <c r="A43" s="66" t="s">
        <v>61</v>
      </c>
      <c r="B43" s="73" t="s">
        <v>62</v>
      </c>
      <c r="C43" s="68" t="s">
        <v>26</v>
      </c>
      <c r="D43" s="69">
        <v>10</v>
      </c>
      <c r="E43" s="37"/>
      <c r="F43" s="37"/>
      <c r="G43" s="74"/>
      <c r="H43" s="74"/>
      <c r="I43" s="74"/>
      <c r="J43" s="74"/>
      <c r="K43" s="37"/>
      <c r="L43" s="74"/>
      <c r="M43" s="39">
        <v>0</v>
      </c>
      <c r="N43" s="69">
        <v>10</v>
      </c>
      <c r="O43" s="64"/>
    </row>
    <row r="44" spans="1:15" s="65" customFormat="1" ht="30">
      <c r="A44" s="66" t="s">
        <v>63</v>
      </c>
      <c r="B44" s="73" t="s">
        <v>64</v>
      </c>
      <c r="C44" s="70" t="s">
        <v>31</v>
      </c>
      <c r="D44" s="69">
        <v>4</v>
      </c>
      <c r="E44" s="37"/>
      <c r="F44" s="37"/>
      <c r="G44" s="74"/>
      <c r="H44" s="74"/>
      <c r="I44" s="74"/>
      <c r="J44" s="74"/>
      <c r="K44" s="37"/>
      <c r="L44" s="74"/>
      <c r="M44" s="39">
        <v>0</v>
      </c>
      <c r="N44" s="69">
        <v>4</v>
      </c>
      <c r="O44" s="64"/>
    </row>
    <row r="45" spans="1:15" s="65" customFormat="1" ht="30">
      <c r="A45" s="66" t="s">
        <v>65</v>
      </c>
      <c r="B45" s="73" t="s">
        <v>66</v>
      </c>
      <c r="C45" s="68" t="s">
        <v>31</v>
      </c>
      <c r="D45" s="69">
        <v>2</v>
      </c>
      <c r="E45" s="37"/>
      <c r="F45" s="37"/>
      <c r="G45" s="74"/>
      <c r="H45" s="74"/>
      <c r="I45" s="74"/>
      <c r="J45" s="74"/>
      <c r="K45" s="37"/>
      <c r="L45" s="74"/>
      <c r="M45" s="39">
        <v>0</v>
      </c>
      <c r="N45" s="69">
        <v>2</v>
      </c>
      <c r="O45" s="64"/>
    </row>
    <row r="46" spans="1:15" s="65" customFormat="1" ht="15">
      <c r="A46" s="75"/>
      <c r="B46" s="76"/>
      <c r="C46" s="77"/>
      <c r="D46" s="78"/>
      <c r="E46" s="37"/>
      <c r="F46" s="37"/>
      <c r="G46" s="74"/>
      <c r="H46" s="74"/>
      <c r="I46" s="74"/>
      <c r="J46" s="74"/>
      <c r="K46" s="37"/>
      <c r="L46" s="74"/>
      <c r="M46" s="39"/>
      <c r="N46" s="26"/>
      <c r="O46" s="64"/>
    </row>
    <row r="47" spans="1:15" s="65" customFormat="1" ht="15.75">
      <c r="A47" s="79"/>
      <c r="B47" s="80" t="s">
        <v>67</v>
      </c>
      <c r="C47" s="79"/>
      <c r="D47" s="81"/>
      <c r="E47" s="82"/>
      <c r="F47" s="82"/>
      <c r="G47" s="82"/>
      <c r="H47" s="82"/>
      <c r="I47" s="82"/>
      <c r="J47" s="82"/>
      <c r="K47" s="83"/>
      <c r="L47" s="82"/>
      <c r="M47" s="82"/>
      <c r="N47" s="81"/>
      <c r="O47" s="64"/>
    </row>
    <row r="48" spans="1:15" s="65" customFormat="1" ht="30">
      <c r="A48" s="75">
        <v>1</v>
      </c>
      <c r="B48" s="76" t="s">
        <v>68</v>
      </c>
      <c r="C48" s="75" t="s">
        <v>31</v>
      </c>
      <c r="D48" s="75">
        <v>12</v>
      </c>
      <c r="E48" s="75"/>
      <c r="F48" s="75"/>
      <c r="G48" s="75"/>
      <c r="H48" s="75"/>
      <c r="I48" s="75"/>
      <c r="J48" s="75"/>
      <c r="K48" s="75"/>
      <c r="L48" s="75"/>
      <c r="M48" s="75"/>
      <c r="N48" s="75" t="s">
        <v>69</v>
      </c>
      <c r="O48" s="64"/>
    </row>
    <row r="49" spans="1:15" s="65" customFormat="1" ht="15">
      <c r="A49" s="75">
        <v>2</v>
      </c>
      <c r="B49" s="76" t="s">
        <v>70</v>
      </c>
      <c r="C49" s="75" t="s">
        <v>31</v>
      </c>
      <c r="D49" s="75">
        <v>10</v>
      </c>
      <c r="E49" s="75"/>
      <c r="F49" s="75"/>
      <c r="G49" s="75"/>
      <c r="H49" s="75"/>
      <c r="I49" s="75"/>
      <c r="J49" s="75"/>
      <c r="K49" s="75"/>
      <c r="L49" s="75"/>
      <c r="M49" s="75"/>
      <c r="N49" s="75" t="s">
        <v>71</v>
      </c>
      <c r="O49" s="64"/>
    </row>
    <row r="50" spans="1:14" ht="15">
      <c r="A50" s="75">
        <v>3</v>
      </c>
      <c r="B50" s="76" t="s">
        <v>72</v>
      </c>
      <c r="C50" s="75" t="s">
        <v>31</v>
      </c>
      <c r="D50" s="75">
        <v>25</v>
      </c>
      <c r="E50" s="75"/>
      <c r="F50" s="75"/>
      <c r="G50" s="75"/>
      <c r="H50" s="75"/>
      <c r="I50" s="75"/>
      <c r="J50" s="75"/>
      <c r="K50" s="75"/>
      <c r="L50" s="75"/>
      <c r="M50" s="75"/>
      <c r="N50" s="75" t="s">
        <v>73</v>
      </c>
    </row>
    <row r="51" spans="1:14" ht="15">
      <c r="A51" s="75">
        <v>4</v>
      </c>
      <c r="B51" s="76" t="s">
        <v>74</v>
      </c>
      <c r="C51" s="75" t="s">
        <v>31</v>
      </c>
      <c r="D51" s="75">
        <v>20</v>
      </c>
      <c r="E51" s="75"/>
      <c r="F51" s="75"/>
      <c r="G51" s="75"/>
      <c r="H51" s="75"/>
      <c r="I51" s="75"/>
      <c r="J51" s="75"/>
      <c r="K51" s="75"/>
      <c r="L51" s="75"/>
      <c r="M51" s="75"/>
      <c r="N51" s="75" t="s">
        <v>75</v>
      </c>
    </row>
    <row r="52" spans="1:14" ht="15">
      <c r="A52" s="75">
        <v>5</v>
      </c>
      <c r="B52" s="76" t="s">
        <v>76</v>
      </c>
      <c r="C52" s="75" t="s">
        <v>31</v>
      </c>
      <c r="D52" s="75">
        <v>55</v>
      </c>
      <c r="E52" s="75"/>
      <c r="F52" s="75"/>
      <c r="G52" s="75"/>
      <c r="H52" s="75"/>
      <c r="I52" s="75"/>
      <c r="J52" s="75"/>
      <c r="K52" s="75"/>
      <c r="L52" s="75"/>
      <c r="M52" s="75"/>
      <c r="N52" s="75" t="s">
        <v>77</v>
      </c>
    </row>
    <row r="53" spans="1:14" ht="30">
      <c r="A53" s="75">
        <v>6</v>
      </c>
      <c r="B53" s="76" t="s">
        <v>78</v>
      </c>
      <c r="C53" s="75" t="s">
        <v>31</v>
      </c>
      <c r="D53" s="75">
        <v>12</v>
      </c>
      <c r="E53" s="75"/>
      <c r="F53" s="75"/>
      <c r="G53" s="75"/>
      <c r="H53" s="75"/>
      <c r="I53" s="75"/>
      <c r="J53" s="75"/>
      <c r="K53" s="75"/>
      <c r="L53" s="75"/>
      <c r="M53" s="75"/>
      <c r="N53" s="75" t="s">
        <v>69</v>
      </c>
    </row>
    <row r="54" spans="1:14" ht="30">
      <c r="A54" s="75">
        <v>7</v>
      </c>
      <c r="B54" s="76" t="s">
        <v>79</v>
      </c>
      <c r="C54" s="75" t="s">
        <v>31</v>
      </c>
      <c r="D54" s="75">
        <v>10</v>
      </c>
      <c r="E54" s="75"/>
      <c r="F54" s="75"/>
      <c r="G54" s="75"/>
      <c r="H54" s="75"/>
      <c r="I54" s="75"/>
      <c r="J54" s="75"/>
      <c r="K54" s="75"/>
      <c r="L54" s="75"/>
      <c r="M54" s="75"/>
      <c r="N54" s="75" t="s">
        <v>71</v>
      </c>
    </row>
    <row r="55" spans="1:14" ht="30">
      <c r="A55" s="75">
        <v>8</v>
      </c>
      <c r="B55" s="76" t="s">
        <v>79</v>
      </c>
      <c r="C55" s="75" t="s">
        <v>31</v>
      </c>
      <c r="D55" s="75">
        <v>25</v>
      </c>
      <c r="E55" s="75"/>
      <c r="F55" s="75"/>
      <c r="G55" s="75"/>
      <c r="H55" s="75"/>
      <c r="I55" s="75"/>
      <c r="J55" s="75"/>
      <c r="K55" s="75"/>
      <c r="L55" s="75"/>
      <c r="M55" s="75"/>
      <c r="N55" s="75" t="s">
        <v>73</v>
      </c>
    </row>
    <row r="56" spans="1:14" ht="30">
      <c r="A56" s="75">
        <v>9</v>
      </c>
      <c r="B56" s="76" t="s">
        <v>80</v>
      </c>
      <c r="C56" s="75" t="s">
        <v>31</v>
      </c>
      <c r="D56" s="75">
        <v>20</v>
      </c>
      <c r="E56" s="75"/>
      <c r="F56" s="75"/>
      <c r="G56" s="75"/>
      <c r="H56" s="75"/>
      <c r="I56" s="75"/>
      <c r="J56" s="75"/>
      <c r="K56" s="75"/>
      <c r="L56" s="75"/>
      <c r="M56" s="75"/>
      <c r="N56" s="75" t="s">
        <v>75</v>
      </c>
    </row>
    <row r="57" spans="1:14" ht="30">
      <c r="A57" s="75">
        <v>10</v>
      </c>
      <c r="B57" s="76" t="s">
        <v>81</v>
      </c>
      <c r="C57" s="75" t="s">
        <v>31</v>
      </c>
      <c r="D57" s="75">
        <v>55</v>
      </c>
      <c r="E57" s="75"/>
      <c r="F57" s="75"/>
      <c r="G57" s="75"/>
      <c r="H57" s="75"/>
      <c r="I57" s="75"/>
      <c r="J57" s="75"/>
      <c r="K57" s="75"/>
      <c r="L57" s="75"/>
      <c r="M57" s="75"/>
      <c r="N57" s="75" t="s">
        <v>77</v>
      </c>
    </row>
    <row r="58" spans="1:15" s="45" customFormat="1" ht="15">
      <c r="A58" s="46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4"/>
    </row>
    <row r="59" spans="1:15" s="45" customFormat="1" ht="15">
      <c r="A59" s="84"/>
      <c r="C59" s="84"/>
      <c r="D59" s="85"/>
      <c r="E59" s="44"/>
      <c r="F59" s="44"/>
      <c r="G59" s="44"/>
      <c r="H59" s="44"/>
      <c r="I59" s="44"/>
      <c r="J59" s="44"/>
      <c r="K59" s="86"/>
      <c r="L59" s="44"/>
      <c r="M59" s="44"/>
      <c r="N59" s="85"/>
      <c r="O59" s="44"/>
    </row>
    <row r="60" spans="1:15" s="45" customFormat="1" ht="15">
      <c r="A60" s="84"/>
      <c r="C60" s="84"/>
      <c r="D60" s="85"/>
      <c r="E60" s="44"/>
      <c r="F60" s="44"/>
      <c r="G60" s="44"/>
      <c r="H60" s="44"/>
      <c r="I60" s="44"/>
      <c r="J60" s="44"/>
      <c r="K60" s="86"/>
      <c r="L60" s="44"/>
      <c r="M60" s="44"/>
      <c r="N60" s="85"/>
      <c r="O60" s="44"/>
    </row>
    <row r="61" spans="1:15" s="45" customFormat="1" ht="15">
      <c r="A61" s="84"/>
      <c r="C61" s="84"/>
      <c r="D61" s="85"/>
      <c r="E61" s="44"/>
      <c r="F61" s="44"/>
      <c r="G61" s="44"/>
      <c r="H61" s="44"/>
      <c r="I61" s="44"/>
      <c r="J61" s="44"/>
      <c r="K61" s="86"/>
      <c r="L61" s="44"/>
      <c r="M61" s="44"/>
      <c r="N61" s="85"/>
      <c r="O61" s="44"/>
    </row>
    <row r="62" spans="1:15" s="45" customFormat="1" ht="15">
      <c r="A62" s="84"/>
      <c r="C62" s="84"/>
      <c r="D62" s="85"/>
      <c r="E62" s="44"/>
      <c r="F62" s="44"/>
      <c r="G62" s="44"/>
      <c r="H62" s="44"/>
      <c r="I62" s="44"/>
      <c r="J62" s="44"/>
      <c r="K62" s="86"/>
      <c r="L62" s="44"/>
      <c r="M62" s="44"/>
      <c r="N62" s="85"/>
      <c r="O62" s="44"/>
    </row>
    <row r="63" spans="1:15" s="45" customFormat="1" ht="15">
      <c r="A63" s="84"/>
      <c r="C63" s="84"/>
      <c r="D63" s="85"/>
      <c r="E63" s="44"/>
      <c r="F63" s="44"/>
      <c r="G63" s="44"/>
      <c r="H63" s="44"/>
      <c r="I63" s="44"/>
      <c r="J63" s="44"/>
      <c r="K63" s="86"/>
      <c r="L63" s="44"/>
      <c r="M63" s="44"/>
      <c r="N63" s="85"/>
      <c r="O63" s="44"/>
    </row>
    <row r="64" spans="1:15" s="45" customFormat="1" ht="15">
      <c r="A64" s="84"/>
      <c r="C64" s="84"/>
      <c r="D64" s="85"/>
      <c r="E64" s="44"/>
      <c r="F64" s="44"/>
      <c r="G64" s="44"/>
      <c r="H64" s="44"/>
      <c r="I64" s="44"/>
      <c r="J64" s="44"/>
      <c r="K64" s="86"/>
      <c r="L64" s="44"/>
      <c r="M64" s="44"/>
      <c r="N64" s="85"/>
      <c r="O64" s="44"/>
    </row>
  </sheetData>
  <sheetProtection selectLockedCells="1" selectUnlockedCells="1"/>
  <mergeCells count="2">
    <mergeCell ref="A4:N4"/>
    <mergeCell ref="B11:N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42" zoomScaleNormal="42" zoomScalePageLayoutView="0" workbookViewId="0" topLeftCell="A1">
      <pane xSplit="8" ySplit="3" topLeftCell="I22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K33" sqref="K33"/>
    </sheetView>
  </sheetViews>
  <sheetFormatPr defaultColWidth="9.140625" defaultRowHeight="15"/>
  <cols>
    <col min="1" max="1" width="5.421875" style="0" customWidth="1"/>
    <col min="2" max="2" width="45.8515625" style="0" customWidth="1"/>
    <col min="3" max="3" width="4.8515625" style="0" customWidth="1"/>
    <col min="4" max="6" width="0" style="0" hidden="1" customWidth="1"/>
    <col min="7" max="7" width="0" style="87" hidden="1" customWidth="1"/>
    <col min="8" max="8" width="12.28125" style="0" customWidth="1"/>
    <col min="9" max="10" width="13.00390625" style="88" customWidth="1"/>
    <col min="11" max="11" width="13.28125" style="88" customWidth="1"/>
    <col min="12" max="12" width="12.00390625" style="88" customWidth="1"/>
    <col min="13" max="15" width="14.28125" style="88" customWidth="1"/>
    <col min="16" max="28" width="9.00390625" style="88" customWidth="1"/>
  </cols>
  <sheetData>
    <row r="1" ht="15">
      <c r="B1" s="89" t="s">
        <v>82</v>
      </c>
    </row>
    <row r="2" ht="15">
      <c r="B2" s="89"/>
    </row>
    <row r="3" spans="1:18" ht="75">
      <c r="A3" s="90" t="s">
        <v>83</v>
      </c>
      <c r="B3" s="90" t="s">
        <v>84</v>
      </c>
      <c r="C3" s="90" t="s">
        <v>85</v>
      </c>
      <c r="D3" s="90" t="s">
        <v>86</v>
      </c>
      <c r="E3" s="90" t="s">
        <v>87</v>
      </c>
      <c r="F3" s="90" t="s">
        <v>88</v>
      </c>
      <c r="G3" s="90" t="s">
        <v>89</v>
      </c>
      <c r="H3" s="90" t="s">
        <v>90</v>
      </c>
      <c r="I3" s="88" t="s">
        <v>91</v>
      </c>
      <c r="J3" s="88" t="s">
        <v>92</v>
      </c>
      <c r="K3" s="88" t="s">
        <v>93</v>
      </c>
      <c r="L3" s="88" t="s">
        <v>94</v>
      </c>
      <c r="M3" s="88" t="s">
        <v>95</v>
      </c>
      <c r="N3" s="88" t="s">
        <v>96</v>
      </c>
      <c r="O3" s="88" t="s">
        <v>97</v>
      </c>
      <c r="P3" s="88" t="s">
        <v>98</v>
      </c>
      <c r="Q3" s="88" t="s">
        <v>99</v>
      </c>
      <c r="R3" s="88" t="s">
        <v>100</v>
      </c>
    </row>
    <row r="4" spans="1:9" ht="45.75" customHeight="1">
      <c r="A4" s="91">
        <v>1</v>
      </c>
      <c r="B4" s="92" t="s">
        <v>101</v>
      </c>
      <c r="C4" s="93" t="s">
        <v>16</v>
      </c>
      <c r="D4" s="94">
        <v>3.2</v>
      </c>
      <c r="E4" s="94">
        <v>1</v>
      </c>
      <c r="F4" s="94">
        <v>1.8</v>
      </c>
      <c r="G4" s="95">
        <v>8</v>
      </c>
      <c r="H4" s="94">
        <f aca="true" t="shared" si="0" ref="H4:H26">D4*E4*F4*G4</f>
        <v>46.080000000000005</v>
      </c>
      <c r="I4" s="88">
        <f>H4</f>
        <v>46.080000000000005</v>
      </c>
    </row>
    <row r="5" spans="1:9" ht="45" customHeight="1">
      <c r="A5" s="91">
        <v>2</v>
      </c>
      <c r="B5" s="92" t="s">
        <v>102</v>
      </c>
      <c r="C5" s="93" t="s">
        <v>16</v>
      </c>
      <c r="D5" s="94">
        <v>3.2</v>
      </c>
      <c r="E5" s="94">
        <v>1</v>
      </c>
      <c r="F5" s="94">
        <v>0.8</v>
      </c>
      <c r="G5" s="95">
        <v>10</v>
      </c>
      <c r="H5" s="94">
        <f t="shared" si="0"/>
        <v>25.600000000000005</v>
      </c>
      <c r="I5" s="88">
        <f>H5</f>
        <v>25.600000000000005</v>
      </c>
    </row>
    <row r="6" spans="1:9" ht="45" customHeight="1">
      <c r="A6" s="91">
        <v>3</v>
      </c>
      <c r="B6" s="92" t="s">
        <v>102</v>
      </c>
      <c r="C6" s="93" t="s">
        <v>16</v>
      </c>
      <c r="D6" s="94">
        <v>3.2</v>
      </c>
      <c r="E6" s="94">
        <v>1</v>
      </c>
      <c r="F6" s="94">
        <v>1.95</v>
      </c>
      <c r="G6" s="95">
        <v>4</v>
      </c>
      <c r="H6" s="94">
        <f t="shared" si="0"/>
        <v>24.96</v>
      </c>
      <c r="I6" s="88">
        <f>H6</f>
        <v>24.96</v>
      </c>
    </row>
    <row r="7" spans="1:10" ht="45" customHeight="1">
      <c r="A7" s="91">
        <v>4</v>
      </c>
      <c r="B7" s="92" t="s">
        <v>103</v>
      </c>
      <c r="C7" s="93" t="s">
        <v>16</v>
      </c>
      <c r="D7" s="94">
        <v>2.3</v>
      </c>
      <c r="E7" s="94">
        <v>1</v>
      </c>
      <c r="F7" s="94">
        <v>2.2</v>
      </c>
      <c r="G7" s="95">
        <v>2</v>
      </c>
      <c r="H7" s="94">
        <f t="shared" si="0"/>
        <v>10.12</v>
      </c>
      <c r="J7" s="88">
        <v>10.12</v>
      </c>
    </row>
    <row r="8" spans="1:12" ht="45" customHeight="1">
      <c r="A8" s="91">
        <v>5</v>
      </c>
      <c r="B8" s="92" t="s">
        <v>104</v>
      </c>
      <c r="C8" s="93" t="s">
        <v>16</v>
      </c>
      <c r="D8" s="94">
        <v>3.2</v>
      </c>
      <c r="E8" s="94">
        <v>1</v>
      </c>
      <c r="F8" s="94">
        <v>2.95</v>
      </c>
      <c r="G8" s="95">
        <v>5</v>
      </c>
      <c r="H8" s="94">
        <f t="shared" si="0"/>
        <v>47.2</v>
      </c>
      <c r="L8" s="88">
        <v>47.2</v>
      </c>
    </row>
    <row r="9" spans="1:12" ht="45">
      <c r="A9" s="91">
        <v>6</v>
      </c>
      <c r="B9" s="92" t="s">
        <v>105</v>
      </c>
      <c r="C9" s="93" t="s">
        <v>16</v>
      </c>
      <c r="D9" s="94">
        <v>3.2</v>
      </c>
      <c r="E9" s="94">
        <v>1</v>
      </c>
      <c r="F9" s="94">
        <v>1.8</v>
      </c>
      <c r="G9" s="95">
        <v>5</v>
      </c>
      <c r="H9" s="94">
        <f t="shared" si="0"/>
        <v>28.800000000000004</v>
      </c>
      <c r="L9" s="88">
        <v>28.8</v>
      </c>
    </row>
    <row r="10" spans="1:12" ht="60">
      <c r="A10" s="91">
        <v>7</v>
      </c>
      <c r="B10" s="92" t="s">
        <v>106</v>
      </c>
      <c r="C10" s="93" t="s">
        <v>16</v>
      </c>
      <c r="D10" s="94">
        <v>1.1</v>
      </c>
      <c r="E10" s="94">
        <v>1</v>
      </c>
      <c r="F10" s="94">
        <v>7.7</v>
      </c>
      <c r="G10" s="95">
        <v>1</v>
      </c>
      <c r="H10" s="94">
        <f t="shared" si="0"/>
        <v>8.47</v>
      </c>
      <c r="L10" s="88">
        <v>8.47</v>
      </c>
    </row>
    <row r="11" spans="1:13" ht="45">
      <c r="A11" s="91">
        <v>8</v>
      </c>
      <c r="B11" s="92" t="s">
        <v>107</v>
      </c>
      <c r="C11" s="93" t="s">
        <v>16</v>
      </c>
      <c r="D11" s="94">
        <v>1.05</v>
      </c>
      <c r="E11" s="94">
        <v>1</v>
      </c>
      <c r="F11" s="94">
        <v>7.95</v>
      </c>
      <c r="G11" s="95">
        <v>1</v>
      </c>
      <c r="H11" s="94">
        <f t="shared" si="0"/>
        <v>8.3475</v>
      </c>
      <c r="M11" s="88">
        <v>8.35</v>
      </c>
    </row>
    <row r="12" spans="1:14" ht="45">
      <c r="A12" s="91">
        <v>9</v>
      </c>
      <c r="B12" s="92" t="s">
        <v>108</v>
      </c>
      <c r="C12" s="93" t="s">
        <v>16</v>
      </c>
      <c r="D12" s="94">
        <v>1.8</v>
      </c>
      <c r="E12" s="94">
        <v>1</v>
      </c>
      <c r="F12" s="94">
        <v>2.05</v>
      </c>
      <c r="G12" s="95">
        <v>2</v>
      </c>
      <c r="H12" s="94">
        <f t="shared" si="0"/>
        <v>7.38</v>
      </c>
      <c r="N12" s="88">
        <v>7.38</v>
      </c>
    </row>
    <row r="13" spans="1:14" ht="45">
      <c r="A13" s="91">
        <v>10</v>
      </c>
      <c r="B13" s="92" t="s">
        <v>108</v>
      </c>
      <c r="C13" s="93" t="s">
        <v>16</v>
      </c>
      <c r="D13" s="94">
        <v>0.75</v>
      </c>
      <c r="E13" s="94">
        <v>1</v>
      </c>
      <c r="F13" s="94">
        <v>2</v>
      </c>
      <c r="G13" s="95">
        <v>1</v>
      </c>
      <c r="H13" s="94">
        <f t="shared" si="0"/>
        <v>1.5</v>
      </c>
      <c r="N13" s="88">
        <v>1.5</v>
      </c>
    </row>
    <row r="14" spans="1:14" ht="45">
      <c r="A14" s="91">
        <v>11</v>
      </c>
      <c r="B14" s="92" t="s">
        <v>108</v>
      </c>
      <c r="C14" s="93" t="s">
        <v>16</v>
      </c>
      <c r="D14" s="94">
        <v>1.35</v>
      </c>
      <c r="E14" s="94">
        <v>1</v>
      </c>
      <c r="F14" s="94">
        <v>2</v>
      </c>
      <c r="G14" s="95">
        <v>1</v>
      </c>
      <c r="H14" s="94">
        <f t="shared" si="0"/>
        <v>2.7</v>
      </c>
      <c r="N14" s="88">
        <v>2.7</v>
      </c>
    </row>
    <row r="15" spans="1:14" ht="45">
      <c r="A15" s="91">
        <v>12</v>
      </c>
      <c r="B15" s="92" t="s">
        <v>108</v>
      </c>
      <c r="C15" s="93" t="s">
        <v>16</v>
      </c>
      <c r="D15" s="94">
        <v>1.8</v>
      </c>
      <c r="E15" s="94">
        <v>1</v>
      </c>
      <c r="F15" s="94">
        <v>2</v>
      </c>
      <c r="G15" s="95">
        <v>1</v>
      </c>
      <c r="H15" s="94">
        <f t="shared" si="0"/>
        <v>3.6</v>
      </c>
      <c r="N15" s="88">
        <v>3.6</v>
      </c>
    </row>
    <row r="16" spans="1:14" ht="45">
      <c r="A16" s="91">
        <v>13</v>
      </c>
      <c r="B16" s="92" t="s">
        <v>108</v>
      </c>
      <c r="C16" s="93" t="s">
        <v>16</v>
      </c>
      <c r="D16" s="96">
        <v>1.1</v>
      </c>
      <c r="E16" s="96">
        <v>1</v>
      </c>
      <c r="F16" s="96">
        <v>2.1</v>
      </c>
      <c r="G16" s="95">
        <v>1</v>
      </c>
      <c r="H16" s="94">
        <f t="shared" si="0"/>
        <v>2.3100000000000005</v>
      </c>
      <c r="N16" s="88">
        <v>2.31</v>
      </c>
    </row>
    <row r="17" spans="1:14" ht="45">
      <c r="A17" s="91">
        <v>14</v>
      </c>
      <c r="B17" s="92" t="s">
        <v>109</v>
      </c>
      <c r="C17" s="93" t="s">
        <v>16</v>
      </c>
      <c r="D17" s="96">
        <v>1.9</v>
      </c>
      <c r="E17" s="96">
        <v>1</v>
      </c>
      <c r="F17" s="96">
        <v>2.4</v>
      </c>
      <c r="G17" s="95">
        <v>1</v>
      </c>
      <c r="H17" s="94">
        <f t="shared" si="0"/>
        <v>4.56</v>
      </c>
      <c r="J17" s="97"/>
      <c r="N17" s="88">
        <v>4.5600000000000005</v>
      </c>
    </row>
    <row r="18" spans="1:13" ht="45">
      <c r="A18" s="93">
        <v>15</v>
      </c>
      <c r="B18" s="92" t="s">
        <v>110</v>
      </c>
      <c r="C18" s="93" t="s">
        <v>16</v>
      </c>
      <c r="D18" s="96">
        <v>2.35</v>
      </c>
      <c r="E18" s="96">
        <v>1</v>
      </c>
      <c r="F18" s="96">
        <v>6.05</v>
      </c>
      <c r="G18" s="95">
        <v>1</v>
      </c>
      <c r="H18" s="94">
        <f t="shared" si="0"/>
        <v>14.2175</v>
      </c>
      <c r="M18" s="88">
        <v>14.22</v>
      </c>
    </row>
    <row r="19" spans="1:13" ht="45">
      <c r="A19" s="93">
        <v>16</v>
      </c>
      <c r="B19" s="92" t="s">
        <v>111</v>
      </c>
      <c r="C19" s="93" t="s">
        <v>16</v>
      </c>
      <c r="D19" s="96">
        <v>2.52</v>
      </c>
      <c r="E19" s="96">
        <v>1</v>
      </c>
      <c r="F19" s="96">
        <v>3.38</v>
      </c>
      <c r="G19" s="95">
        <v>1</v>
      </c>
      <c r="H19" s="94">
        <f t="shared" si="0"/>
        <v>8.5176</v>
      </c>
      <c r="M19" s="88">
        <v>8.52</v>
      </c>
    </row>
    <row r="20" spans="1:13" ht="45">
      <c r="A20" s="93">
        <v>17</v>
      </c>
      <c r="B20" s="92" t="s">
        <v>111</v>
      </c>
      <c r="C20" s="93" t="s">
        <v>16</v>
      </c>
      <c r="D20" s="96">
        <v>3.23</v>
      </c>
      <c r="E20" s="96">
        <v>1</v>
      </c>
      <c r="F20" s="96">
        <v>1.75</v>
      </c>
      <c r="G20" s="95">
        <v>1</v>
      </c>
      <c r="H20" s="94">
        <f t="shared" si="0"/>
        <v>5.6525</v>
      </c>
      <c r="M20" s="88">
        <v>5.65</v>
      </c>
    </row>
    <row r="21" spans="1:13" ht="45">
      <c r="A21" s="93">
        <v>18</v>
      </c>
      <c r="B21" s="92" t="s">
        <v>111</v>
      </c>
      <c r="C21" s="93" t="s">
        <v>16</v>
      </c>
      <c r="D21" s="96">
        <v>5.75</v>
      </c>
      <c r="E21" s="96">
        <v>1</v>
      </c>
      <c r="F21" s="96">
        <v>3</v>
      </c>
      <c r="G21" s="95">
        <v>1</v>
      </c>
      <c r="H21" s="94">
        <f t="shared" si="0"/>
        <v>17.25</v>
      </c>
      <c r="M21" s="88">
        <v>17.25</v>
      </c>
    </row>
    <row r="22" spans="1:13" ht="45">
      <c r="A22" s="93">
        <v>19</v>
      </c>
      <c r="B22" s="92" t="s">
        <v>111</v>
      </c>
      <c r="C22" s="93" t="s">
        <v>16</v>
      </c>
      <c r="D22" s="96">
        <v>3.4</v>
      </c>
      <c r="E22" s="96">
        <v>1</v>
      </c>
      <c r="F22" s="96">
        <v>6.2</v>
      </c>
      <c r="G22" s="95">
        <v>1</v>
      </c>
      <c r="H22" s="94">
        <f t="shared" si="0"/>
        <v>21.08</v>
      </c>
      <c r="M22" s="88">
        <v>21.08</v>
      </c>
    </row>
    <row r="23" spans="1:9" ht="45">
      <c r="A23" s="93">
        <v>20</v>
      </c>
      <c r="B23" s="92" t="s">
        <v>112</v>
      </c>
      <c r="C23" s="93" t="s">
        <v>16</v>
      </c>
      <c r="D23" s="96">
        <v>3.2</v>
      </c>
      <c r="E23" s="96">
        <v>1</v>
      </c>
      <c r="F23" s="96">
        <v>3</v>
      </c>
      <c r="G23" s="95">
        <v>3</v>
      </c>
      <c r="H23" s="94">
        <f t="shared" si="0"/>
        <v>28.800000000000004</v>
      </c>
      <c r="I23" s="88">
        <v>28.8</v>
      </c>
    </row>
    <row r="24" spans="1:9" ht="45">
      <c r="A24" s="93">
        <v>21</v>
      </c>
      <c r="B24" s="92" t="s">
        <v>113</v>
      </c>
      <c r="C24" s="93" t="s">
        <v>16</v>
      </c>
      <c r="D24" s="96">
        <v>3.2</v>
      </c>
      <c r="E24" s="96">
        <v>1</v>
      </c>
      <c r="F24" s="96">
        <v>1.8</v>
      </c>
      <c r="G24" s="95">
        <v>3</v>
      </c>
      <c r="H24" s="94">
        <f t="shared" si="0"/>
        <v>17.28</v>
      </c>
      <c r="I24" s="88">
        <v>17.28</v>
      </c>
    </row>
    <row r="25" spans="1:18" ht="45">
      <c r="A25" s="91">
        <v>22</v>
      </c>
      <c r="B25" s="92" t="s">
        <v>114</v>
      </c>
      <c r="C25" s="93" t="s">
        <v>16</v>
      </c>
      <c r="D25" s="96">
        <v>3.2</v>
      </c>
      <c r="E25" s="96">
        <v>1</v>
      </c>
      <c r="F25" s="96">
        <v>6.15</v>
      </c>
      <c r="G25" s="95">
        <v>2</v>
      </c>
      <c r="H25" s="94">
        <f t="shared" si="0"/>
        <v>39.36000000000001</v>
      </c>
      <c r="R25" s="88">
        <v>39.36</v>
      </c>
    </row>
    <row r="26" spans="1:16" ht="45">
      <c r="A26" s="91">
        <v>23</v>
      </c>
      <c r="B26" s="92" t="s">
        <v>114</v>
      </c>
      <c r="C26" s="93" t="s">
        <v>16</v>
      </c>
      <c r="D26" s="96">
        <v>2.9</v>
      </c>
      <c r="E26" s="96">
        <v>1</v>
      </c>
      <c r="F26" s="96">
        <v>6.15</v>
      </c>
      <c r="G26" s="95">
        <v>1</v>
      </c>
      <c r="H26" s="94">
        <f t="shared" si="0"/>
        <v>17.835</v>
      </c>
      <c r="P26" s="88">
        <v>17.84</v>
      </c>
    </row>
    <row r="27" spans="1:18" ht="15">
      <c r="A27" s="91"/>
      <c r="B27" s="98" t="s">
        <v>115</v>
      </c>
      <c r="C27" s="99" t="s">
        <v>16</v>
      </c>
      <c r="D27" s="100"/>
      <c r="E27" s="100"/>
      <c r="F27" s="100"/>
      <c r="G27" s="101"/>
      <c r="H27" s="101">
        <f aca="true" t="shared" si="1" ref="H27:R27">SUM(H4:H26)</f>
        <v>391.62010000000004</v>
      </c>
      <c r="I27" s="101">
        <f t="shared" si="1"/>
        <v>142.72000000000003</v>
      </c>
      <c r="J27" s="101">
        <f t="shared" si="1"/>
        <v>10.12</v>
      </c>
      <c r="K27" s="101">
        <f t="shared" si="1"/>
        <v>0</v>
      </c>
      <c r="L27" s="101">
        <f t="shared" si="1"/>
        <v>84.47</v>
      </c>
      <c r="M27" s="101">
        <f t="shared" si="1"/>
        <v>75.07</v>
      </c>
      <c r="N27" s="101">
        <f t="shared" si="1"/>
        <v>22.049999999999997</v>
      </c>
      <c r="O27" s="101">
        <f t="shared" si="1"/>
        <v>0</v>
      </c>
      <c r="P27" s="101">
        <f t="shared" si="1"/>
        <v>17.84</v>
      </c>
      <c r="Q27" s="101">
        <f t="shared" si="1"/>
        <v>0</v>
      </c>
      <c r="R27" s="101">
        <f t="shared" si="1"/>
        <v>39.36</v>
      </c>
    </row>
    <row r="28" ht="15">
      <c r="H28" s="102" t="s">
        <v>116</v>
      </c>
    </row>
    <row r="30" ht="15">
      <c r="A30" s="89" t="s">
        <v>117</v>
      </c>
    </row>
    <row r="32" ht="15">
      <c r="I32" s="88" t="s">
        <v>118</v>
      </c>
    </row>
    <row r="33" spans="9:11" ht="60">
      <c r="I33" s="88" t="s">
        <v>119</v>
      </c>
      <c r="K33" s="88">
        <f>J27+L27+O27+R27</f>
        <v>133.95</v>
      </c>
    </row>
    <row r="34" spans="9:11" ht="30">
      <c r="I34" s="88" t="s">
        <v>120</v>
      </c>
      <c r="K34" s="88">
        <f>I27+K27+M27+N27+P27</f>
        <v>257.68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="42" zoomScaleNormal="42" zoomScalePageLayoutView="0" workbookViewId="0" topLeftCell="A19">
      <selection activeCell="C4" sqref="C4"/>
    </sheetView>
  </sheetViews>
  <sheetFormatPr defaultColWidth="9.140625" defaultRowHeight="15"/>
  <cols>
    <col min="1" max="1" width="5.28125" style="0" customWidth="1"/>
    <col min="2" max="2" width="48.00390625" style="0" customWidth="1"/>
    <col min="3" max="3" width="5.00390625" style="0" customWidth="1"/>
    <col min="5" max="5" width="9.140625" style="87" customWidth="1"/>
    <col min="9" max="9" width="9.140625" style="87" customWidth="1"/>
  </cols>
  <sheetData>
    <row r="2" ht="15">
      <c r="B2" s="103" t="s">
        <v>121</v>
      </c>
    </row>
    <row r="3" spans="1:11" ht="44.25" customHeight="1">
      <c r="A3" s="90" t="s">
        <v>83</v>
      </c>
      <c r="B3" s="104" t="s">
        <v>122</v>
      </c>
      <c r="C3" s="90" t="s">
        <v>123</v>
      </c>
      <c r="D3" s="90" t="s">
        <v>86</v>
      </c>
      <c r="E3" s="90" t="s">
        <v>124</v>
      </c>
      <c r="F3" s="90" t="s">
        <v>125</v>
      </c>
      <c r="G3" s="90" t="s">
        <v>126</v>
      </c>
      <c r="H3" s="90" t="s">
        <v>86</v>
      </c>
      <c r="I3" s="90" t="s">
        <v>124</v>
      </c>
      <c r="J3" s="90" t="s">
        <v>125</v>
      </c>
      <c r="K3" s="90" t="s">
        <v>126</v>
      </c>
    </row>
    <row r="4" spans="1:11" ht="30.75" customHeight="1">
      <c r="A4" s="105">
        <v>1</v>
      </c>
      <c r="B4" s="92" t="s">
        <v>127</v>
      </c>
      <c r="C4" s="106" t="s">
        <v>16</v>
      </c>
      <c r="D4" s="107">
        <v>3.2</v>
      </c>
      <c r="E4" s="106">
        <v>2</v>
      </c>
      <c r="F4" s="95">
        <v>8</v>
      </c>
      <c r="G4" s="107">
        <f aca="true" t="shared" si="0" ref="G4:G26">D4*E4*F4</f>
        <v>51.2</v>
      </c>
      <c r="H4" s="107">
        <v>2.95</v>
      </c>
      <c r="I4" s="106">
        <v>2</v>
      </c>
      <c r="J4" s="95">
        <v>8</v>
      </c>
      <c r="K4" s="107">
        <f aca="true" t="shared" si="1" ref="K4:K26">H4*I4*J4</f>
        <v>47.2</v>
      </c>
    </row>
    <row r="5" spans="1:11" ht="30.75" customHeight="1">
      <c r="A5" s="105">
        <v>2</v>
      </c>
      <c r="B5" s="92" t="s">
        <v>127</v>
      </c>
      <c r="C5" s="106" t="s">
        <v>16</v>
      </c>
      <c r="D5" s="107">
        <v>3.2</v>
      </c>
      <c r="E5" s="106">
        <v>2</v>
      </c>
      <c r="F5" s="95">
        <v>10</v>
      </c>
      <c r="G5" s="107">
        <f t="shared" si="0"/>
        <v>64</v>
      </c>
      <c r="H5" s="107">
        <v>1.8</v>
      </c>
      <c r="I5" s="106">
        <v>2</v>
      </c>
      <c r="J5" s="95">
        <v>10</v>
      </c>
      <c r="K5" s="107">
        <f t="shared" si="1"/>
        <v>36</v>
      </c>
    </row>
    <row r="6" spans="1:11" ht="30.75" customHeight="1">
      <c r="A6" s="105">
        <v>3</v>
      </c>
      <c r="B6" s="92" t="s">
        <v>127</v>
      </c>
      <c r="C6" s="106" t="s">
        <v>16</v>
      </c>
      <c r="D6" s="107">
        <v>3.2</v>
      </c>
      <c r="E6" s="106">
        <v>2</v>
      </c>
      <c r="F6" s="95">
        <v>4</v>
      </c>
      <c r="G6" s="107">
        <f t="shared" si="0"/>
        <v>25.6</v>
      </c>
      <c r="H6" s="107">
        <v>1.8</v>
      </c>
      <c r="I6" s="106">
        <v>2</v>
      </c>
      <c r="J6" s="95">
        <v>4</v>
      </c>
      <c r="K6" s="107">
        <f t="shared" si="1"/>
        <v>14.4</v>
      </c>
    </row>
    <row r="7" spans="1:11" ht="30.75" customHeight="1">
      <c r="A7" s="105">
        <v>4</v>
      </c>
      <c r="B7" s="92" t="s">
        <v>128</v>
      </c>
      <c r="C7" s="106" t="s">
        <v>16</v>
      </c>
      <c r="D7" s="107">
        <v>2.3</v>
      </c>
      <c r="E7" s="106">
        <v>1</v>
      </c>
      <c r="F7" s="95">
        <v>2</v>
      </c>
      <c r="G7" s="107">
        <f t="shared" si="0"/>
        <v>4.6</v>
      </c>
      <c r="H7" s="107">
        <v>2.95</v>
      </c>
      <c r="I7" s="106">
        <v>1</v>
      </c>
      <c r="J7" s="95">
        <v>2</v>
      </c>
      <c r="K7" s="107">
        <f t="shared" si="1"/>
        <v>5.9</v>
      </c>
    </row>
    <row r="8" spans="1:11" ht="30.75" customHeight="1">
      <c r="A8" s="105">
        <v>5</v>
      </c>
      <c r="B8" s="92" t="s">
        <v>129</v>
      </c>
      <c r="C8" s="106" t="s">
        <v>16</v>
      </c>
      <c r="D8" s="107">
        <v>3.2</v>
      </c>
      <c r="E8" s="106">
        <v>1</v>
      </c>
      <c r="F8" s="95">
        <v>5</v>
      </c>
      <c r="G8" s="107">
        <f t="shared" si="0"/>
        <v>16</v>
      </c>
      <c r="H8" s="107">
        <v>2.95</v>
      </c>
      <c r="I8" s="106">
        <v>2</v>
      </c>
      <c r="J8" s="95">
        <v>5</v>
      </c>
      <c r="K8" s="107">
        <f t="shared" si="1"/>
        <v>29.5</v>
      </c>
    </row>
    <row r="9" spans="1:11" ht="30.75" customHeight="1">
      <c r="A9" s="105">
        <v>6</v>
      </c>
      <c r="B9" s="92" t="s">
        <v>130</v>
      </c>
      <c r="C9" s="106" t="s">
        <v>16</v>
      </c>
      <c r="D9" s="107">
        <v>3.2</v>
      </c>
      <c r="E9" s="106">
        <v>2</v>
      </c>
      <c r="F9" s="95">
        <v>5</v>
      </c>
      <c r="G9" s="107">
        <f t="shared" si="0"/>
        <v>32</v>
      </c>
      <c r="H9" s="107">
        <v>0.8</v>
      </c>
      <c r="I9" s="106">
        <v>2</v>
      </c>
      <c r="J9" s="95">
        <v>5</v>
      </c>
      <c r="K9" s="107">
        <f t="shared" si="1"/>
        <v>8</v>
      </c>
    </row>
    <row r="10" spans="1:11" ht="30.75" customHeight="1">
      <c r="A10" s="105">
        <v>7</v>
      </c>
      <c r="B10" s="92" t="s">
        <v>131</v>
      </c>
      <c r="C10" s="106" t="s">
        <v>16</v>
      </c>
      <c r="D10" s="107">
        <v>1.1</v>
      </c>
      <c r="E10" s="106">
        <v>2</v>
      </c>
      <c r="F10" s="95">
        <v>1</v>
      </c>
      <c r="G10" s="107">
        <f t="shared" si="0"/>
        <v>2.2</v>
      </c>
      <c r="H10" s="107">
        <v>7.7</v>
      </c>
      <c r="I10" s="106">
        <v>2</v>
      </c>
      <c r="J10" s="95">
        <v>1</v>
      </c>
      <c r="K10" s="107">
        <f t="shared" si="1"/>
        <v>15.4</v>
      </c>
    </row>
    <row r="11" spans="1:15" ht="30.75" customHeight="1">
      <c r="A11" s="105">
        <v>8</v>
      </c>
      <c r="B11" s="92" t="s">
        <v>132</v>
      </c>
      <c r="C11" s="106" t="s">
        <v>16</v>
      </c>
      <c r="D11" s="94">
        <v>1.05</v>
      </c>
      <c r="E11" s="106">
        <v>2</v>
      </c>
      <c r="F11" s="95">
        <v>1</v>
      </c>
      <c r="G11" s="107">
        <f t="shared" si="0"/>
        <v>2.1</v>
      </c>
      <c r="H11" s="94">
        <v>7.95</v>
      </c>
      <c r="I11" s="106">
        <v>2</v>
      </c>
      <c r="J11" s="95">
        <v>1</v>
      </c>
      <c r="K11" s="107">
        <f t="shared" si="1"/>
        <v>15.9</v>
      </c>
      <c r="O11" s="94">
        <v>1.8</v>
      </c>
    </row>
    <row r="12" spans="1:15" ht="30.75" customHeight="1">
      <c r="A12" s="105">
        <v>9</v>
      </c>
      <c r="B12" s="92" t="s">
        <v>133</v>
      </c>
      <c r="C12" s="106" t="s">
        <v>16</v>
      </c>
      <c r="D12" s="94">
        <v>1.8</v>
      </c>
      <c r="E12" s="106">
        <v>2</v>
      </c>
      <c r="F12" s="95">
        <v>2</v>
      </c>
      <c r="G12" s="107">
        <f t="shared" si="0"/>
        <v>7.2</v>
      </c>
      <c r="H12" s="94">
        <v>2.05</v>
      </c>
      <c r="I12" s="106">
        <v>2</v>
      </c>
      <c r="J12" s="95">
        <v>2</v>
      </c>
      <c r="K12" s="107">
        <f t="shared" si="1"/>
        <v>8.2</v>
      </c>
      <c r="O12" s="94">
        <v>0.75</v>
      </c>
    </row>
    <row r="13" spans="1:15" ht="30.75" customHeight="1">
      <c r="A13" s="105">
        <v>10</v>
      </c>
      <c r="B13" s="92" t="s">
        <v>133</v>
      </c>
      <c r="C13" s="106" t="s">
        <v>16</v>
      </c>
      <c r="D13" s="94">
        <v>0.75</v>
      </c>
      <c r="E13" s="106">
        <v>1</v>
      </c>
      <c r="F13" s="95">
        <v>1</v>
      </c>
      <c r="G13" s="107">
        <f t="shared" si="0"/>
        <v>0.75</v>
      </c>
      <c r="H13" s="94">
        <v>2</v>
      </c>
      <c r="I13" s="106">
        <v>1</v>
      </c>
      <c r="J13" s="95">
        <v>1</v>
      </c>
      <c r="K13" s="107">
        <f t="shared" si="1"/>
        <v>2</v>
      </c>
      <c r="O13" s="94">
        <v>1.35</v>
      </c>
    </row>
    <row r="14" spans="1:15" ht="30.75" customHeight="1">
      <c r="A14" s="105">
        <v>11</v>
      </c>
      <c r="B14" s="92" t="s">
        <v>133</v>
      </c>
      <c r="C14" s="106" t="s">
        <v>16</v>
      </c>
      <c r="D14" s="94">
        <v>1.35</v>
      </c>
      <c r="E14" s="106">
        <v>1</v>
      </c>
      <c r="F14" s="95">
        <v>1</v>
      </c>
      <c r="G14" s="107">
        <f t="shared" si="0"/>
        <v>1.35</v>
      </c>
      <c r="H14" s="94">
        <v>2</v>
      </c>
      <c r="I14" s="106">
        <v>1</v>
      </c>
      <c r="J14" s="95">
        <v>1</v>
      </c>
      <c r="K14" s="107">
        <f t="shared" si="1"/>
        <v>2</v>
      </c>
      <c r="O14" s="94">
        <v>1.8</v>
      </c>
    </row>
    <row r="15" spans="1:15" ht="30.75" customHeight="1">
      <c r="A15" s="105">
        <v>12</v>
      </c>
      <c r="B15" s="92" t="s">
        <v>133</v>
      </c>
      <c r="C15" s="106" t="s">
        <v>16</v>
      </c>
      <c r="D15" s="94">
        <v>1.8</v>
      </c>
      <c r="E15" s="106">
        <v>2</v>
      </c>
      <c r="F15" s="95">
        <v>1</v>
      </c>
      <c r="G15" s="107">
        <f t="shared" si="0"/>
        <v>3.6</v>
      </c>
      <c r="H15" s="94">
        <v>2</v>
      </c>
      <c r="I15" s="106">
        <v>2</v>
      </c>
      <c r="J15" s="95">
        <v>1</v>
      </c>
      <c r="K15" s="107">
        <f t="shared" si="1"/>
        <v>4</v>
      </c>
      <c r="O15" s="96">
        <v>1.1</v>
      </c>
    </row>
    <row r="16" spans="1:15" ht="30.75" customHeight="1">
      <c r="A16" s="105">
        <v>13</v>
      </c>
      <c r="B16" s="92" t="s">
        <v>133</v>
      </c>
      <c r="C16" s="106" t="s">
        <v>16</v>
      </c>
      <c r="D16" s="96">
        <v>1.1</v>
      </c>
      <c r="E16" s="106">
        <v>1</v>
      </c>
      <c r="F16" s="95">
        <v>1</v>
      </c>
      <c r="G16" s="107">
        <f t="shared" si="0"/>
        <v>1.1</v>
      </c>
      <c r="H16" s="96">
        <v>2.1</v>
      </c>
      <c r="I16" s="106">
        <v>2</v>
      </c>
      <c r="J16" s="95">
        <v>1</v>
      </c>
      <c r="K16" s="107">
        <f t="shared" si="1"/>
        <v>4.2</v>
      </c>
      <c r="O16" s="96">
        <v>1.9</v>
      </c>
    </row>
    <row r="17" spans="1:15" ht="30.75" customHeight="1">
      <c r="A17" s="105">
        <v>14</v>
      </c>
      <c r="B17" s="92" t="s">
        <v>133</v>
      </c>
      <c r="C17" s="106" t="s">
        <v>16</v>
      </c>
      <c r="D17" s="96">
        <v>1.9</v>
      </c>
      <c r="E17" s="106">
        <v>2</v>
      </c>
      <c r="F17" s="95">
        <v>1</v>
      </c>
      <c r="G17" s="107">
        <f t="shared" si="0"/>
        <v>3.8</v>
      </c>
      <c r="H17" s="96">
        <v>2.4</v>
      </c>
      <c r="I17" s="106">
        <v>2</v>
      </c>
      <c r="J17" s="95">
        <v>1</v>
      </c>
      <c r="K17" s="107">
        <f t="shared" si="1"/>
        <v>4.8</v>
      </c>
      <c r="O17" s="94">
        <v>2.05</v>
      </c>
    </row>
    <row r="18" spans="1:15" ht="30.75" customHeight="1">
      <c r="A18" s="105">
        <v>15</v>
      </c>
      <c r="B18" s="92" t="s">
        <v>134</v>
      </c>
      <c r="C18" s="106" t="s">
        <v>16</v>
      </c>
      <c r="D18" s="96">
        <v>2.35</v>
      </c>
      <c r="E18" s="106">
        <v>2</v>
      </c>
      <c r="F18" s="95">
        <v>1</v>
      </c>
      <c r="G18" s="107">
        <f t="shared" si="0"/>
        <v>4.7</v>
      </c>
      <c r="H18" s="96">
        <v>6.05</v>
      </c>
      <c r="I18" s="106">
        <v>2</v>
      </c>
      <c r="J18" s="95">
        <v>1</v>
      </c>
      <c r="K18" s="107">
        <f t="shared" si="1"/>
        <v>12.1</v>
      </c>
      <c r="O18" s="94">
        <v>2</v>
      </c>
    </row>
    <row r="19" spans="1:15" ht="30.75" customHeight="1">
      <c r="A19" s="105">
        <v>16</v>
      </c>
      <c r="B19" s="92" t="s">
        <v>135</v>
      </c>
      <c r="C19" s="106" t="s">
        <v>16</v>
      </c>
      <c r="D19" s="96">
        <v>2.52</v>
      </c>
      <c r="E19" s="106">
        <v>1</v>
      </c>
      <c r="F19" s="95">
        <v>1</v>
      </c>
      <c r="G19" s="107">
        <f t="shared" si="0"/>
        <v>2.52</v>
      </c>
      <c r="H19" s="96">
        <v>3.38</v>
      </c>
      <c r="I19" s="106">
        <v>2</v>
      </c>
      <c r="J19" s="95">
        <v>1</v>
      </c>
      <c r="K19" s="107">
        <f t="shared" si="1"/>
        <v>6.76</v>
      </c>
      <c r="O19" s="94">
        <v>2</v>
      </c>
    </row>
    <row r="20" spans="1:15" ht="30.75" customHeight="1">
      <c r="A20" s="105">
        <v>17</v>
      </c>
      <c r="B20" s="92" t="s">
        <v>135</v>
      </c>
      <c r="C20" s="106" t="s">
        <v>16</v>
      </c>
      <c r="D20" s="96">
        <v>3.23</v>
      </c>
      <c r="E20" s="106">
        <v>2</v>
      </c>
      <c r="F20" s="95">
        <v>1</v>
      </c>
      <c r="G20" s="107">
        <f t="shared" si="0"/>
        <v>6.46</v>
      </c>
      <c r="H20" s="96">
        <v>1.75</v>
      </c>
      <c r="I20" s="106">
        <v>0</v>
      </c>
      <c r="J20" s="95">
        <v>1</v>
      </c>
      <c r="K20" s="107">
        <f t="shared" si="1"/>
        <v>0</v>
      </c>
      <c r="O20" s="94">
        <v>2</v>
      </c>
    </row>
    <row r="21" spans="1:15" ht="30.75" customHeight="1">
      <c r="A21" s="105">
        <v>18</v>
      </c>
      <c r="B21" s="92" t="s">
        <v>135</v>
      </c>
      <c r="C21" s="106" t="s">
        <v>16</v>
      </c>
      <c r="D21" s="96">
        <v>5.75</v>
      </c>
      <c r="E21" s="106">
        <v>2</v>
      </c>
      <c r="F21" s="95">
        <v>1</v>
      </c>
      <c r="G21" s="107">
        <f t="shared" si="0"/>
        <v>11.5</v>
      </c>
      <c r="H21" s="96">
        <v>3</v>
      </c>
      <c r="I21" s="106">
        <v>2</v>
      </c>
      <c r="J21" s="95">
        <v>1</v>
      </c>
      <c r="K21" s="107">
        <f t="shared" si="1"/>
        <v>6</v>
      </c>
      <c r="O21" s="96">
        <v>2.1</v>
      </c>
    </row>
    <row r="22" spans="1:15" ht="30.75" customHeight="1">
      <c r="A22" s="105">
        <v>19</v>
      </c>
      <c r="B22" s="92" t="s">
        <v>135</v>
      </c>
      <c r="C22" s="106" t="s">
        <v>16</v>
      </c>
      <c r="D22" s="96">
        <v>3.4</v>
      </c>
      <c r="E22" s="106">
        <v>2</v>
      </c>
      <c r="F22" s="95">
        <v>1</v>
      </c>
      <c r="G22" s="107">
        <f t="shared" si="0"/>
        <v>6.8</v>
      </c>
      <c r="H22" s="96">
        <v>6.2</v>
      </c>
      <c r="I22" s="106">
        <v>2</v>
      </c>
      <c r="J22" s="95">
        <v>1</v>
      </c>
      <c r="K22" s="107">
        <f t="shared" si="1"/>
        <v>12.4</v>
      </c>
      <c r="O22" s="96">
        <v>2.4</v>
      </c>
    </row>
    <row r="23" spans="1:15" ht="30.75" customHeight="1">
      <c r="A23" s="105">
        <v>20</v>
      </c>
      <c r="B23" s="92" t="s">
        <v>136</v>
      </c>
      <c r="C23" s="106" t="s">
        <v>16</v>
      </c>
      <c r="D23" s="96">
        <v>3.2</v>
      </c>
      <c r="E23" s="106">
        <v>2</v>
      </c>
      <c r="F23" s="95">
        <v>3</v>
      </c>
      <c r="G23" s="107">
        <f t="shared" si="0"/>
        <v>19.200000000000003</v>
      </c>
      <c r="H23" s="96">
        <v>3</v>
      </c>
      <c r="I23" s="106">
        <v>2</v>
      </c>
      <c r="J23" s="95">
        <v>3</v>
      </c>
      <c r="K23" s="107">
        <f t="shared" si="1"/>
        <v>18</v>
      </c>
      <c r="O23" s="108">
        <f>SUM(O11:O22)</f>
        <v>21.25</v>
      </c>
    </row>
    <row r="24" spans="1:11" ht="30.75" customHeight="1">
      <c r="A24" s="105">
        <v>21</v>
      </c>
      <c r="B24" s="92" t="s">
        <v>137</v>
      </c>
      <c r="C24" s="106" t="s">
        <v>16</v>
      </c>
      <c r="D24" s="96">
        <v>3.2</v>
      </c>
      <c r="E24" s="106">
        <v>2</v>
      </c>
      <c r="F24" s="95">
        <v>3</v>
      </c>
      <c r="G24" s="107">
        <f t="shared" si="0"/>
        <v>19.200000000000003</v>
      </c>
      <c r="H24" s="96">
        <v>1.8</v>
      </c>
      <c r="I24" s="106">
        <v>2</v>
      </c>
      <c r="J24" s="95">
        <v>3</v>
      </c>
      <c r="K24" s="107">
        <f t="shared" si="1"/>
        <v>10.8</v>
      </c>
    </row>
    <row r="25" spans="1:11" ht="30.75" customHeight="1">
      <c r="A25" s="105">
        <v>22</v>
      </c>
      <c r="B25" s="92" t="s">
        <v>138</v>
      </c>
      <c r="C25" s="106" t="s">
        <v>16</v>
      </c>
      <c r="D25" s="96">
        <v>3.2</v>
      </c>
      <c r="E25" s="106">
        <v>2</v>
      </c>
      <c r="F25" s="95">
        <v>2</v>
      </c>
      <c r="G25" s="107">
        <f t="shared" si="0"/>
        <v>12.8</v>
      </c>
      <c r="H25" s="96">
        <v>6.15</v>
      </c>
      <c r="I25" s="106">
        <v>2</v>
      </c>
      <c r="J25" s="95">
        <v>2</v>
      </c>
      <c r="K25" s="107">
        <f t="shared" si="1"/>
        <v>24.6</v>
      </c>
    </row>
    <row r="26" spans="1:11" ht="30.75" customHeight="1">
      <c r="A26" s="105">
        <v>23</v>
      </c>
      <c r="B26" s="92" t="s">
        <v>138</v>
      </c>
      <c r="C26" s="106" t="s">
        <v>16</v>
      </c>
      <c r="D26" s="96">
        <v>2.9</v>
      </c>
      <c r="E26" s="106">
        <v>2</v>
      </c>
      <c r="F26" s="95">
        <v>1</v>
      </c>
      <c r="G26" s="107">
        <f t="shared" si="0"/>
        <v>5.8</v>
      </c>
      <c r="H26" s="96">
        <v>6.15</v>
      </c>
      <c r="I26" s="106">
        <v>2</v>
      </c>
      <c r="J26" s="95">
        <v>1</v>
      </c>
      <c r="K26" s="107">
        <f t="shared" si="1"/>
        <v>12.3</v>
      </c>
    </row>
    <row r="27" spans="1:11" ht="15">
      <c r="A27" s="109"/>
      <c r="B27" s="110"/>
      <c r="C27" s="111"/>
      <c r="D27" s="110"/>
      <c r="E27" s="112"/>
      <c r="F27" s="110"/>
      <c r="G27" s="113">
        <f>SUM(G4:G26)</f>
        <v>304.48</v>
      </c>
      <c r="H27" s="110"/>
      <c r="I27" s="112"/>
      <c r="J27" s="110"/>
      <c r="K27" s="113">
        <f>SUM(K4:K26)</f>
        <v>300.46000000000004</v>
      </c>
    </row>
    <row r="29" spans="1:11" ht="12.75" customHeight="1">
      <c r="A29" s="137" t="s">
        <v>139</v>
      </c>
      <c r="B29" s="137"/>
      <c r="C29" s="137"/>
      <c r="D29" s="137"/>
      <c r="E29" s="137"/>
      <c r="F29" s="137"/>
      <c r="G29" s="137"/>
      <c r="H29" s="137"/>
      <c r="I29" s="137"/>
      <c r="K29" s="114">
        <v>305</v>
      </c>
    </row>
    <row r="30" spans="1:11" ht="15">
      <c r="A30" s="137"/>
      <c r="B30" s="137"/>
      <c r="C30" s="137"/>
      <c r="D30" s="137"/>
      <c r="E30" s="137"/>
      <c r="F30" s="137"/>
      <c r="G30" s="137"/>
      <c r="H30" s="137"/>
      <c r="I30" s="137"/>
      <c r="K30" s="114">
        <v>300</v>
      </c>
    </row>
    <row r="31" spans="1:11" ht="15">
      <c r="A31" s="137"/>
      <c r="B31" s="137"/>
      <c r="C31" s="137"/>
      <c r="D31" s="137"/>
      <c r="E31" s="137"/>
      <c r="F31" s="137"/>
      <c r="G31" s="137"/>
      <c r="H31" s="137"/>
      <c r="I31" s="137"/>
      <c r="K31" s="89" t="s">
        <v>140</v>
      </c>
    </row>
    <row r="32" spans="1:9" ht="15">
      <c r="A32" s="137"/>
      <c r="B32" s="137"/>
      <c r="C32" s="137"/>
      <c r="D32" s="137"/>
      <c r="E32" s="137"/>
      <c r="F32" s="137"/>
      <c r="G32" s="137"/>
      <c r="H32" s="137"/>
      <c r="I32" s="137"/>
    </row>
    <row r="33" spans="1:9" ht="1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5">
      <c r="A34" s="137"/>
      <c r="B34" s="137"/>
      <c r="C34" s="137"/>
      <c r="D34" s="137"/>
      <c r="E34" s="137"/>
      <c r="F34" s="137"/>
      <c r="G34" s="137"/>
      <c r="H34" s="137"/>
      <c r="I34" s="137"/>
    </row>
  </sheetData>
  <sheetProtection selectLockedCells="1" selectUnlockedCells="1"/>
  <mergeCells count="1">
    <mergeCell ref="A29:I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6"/>
  <sheetViews>
    <sheetView zoomScale="42" zoomScaleNormal="42" zoomScalePageLayoutView="0" workbookViewId="0" topLeftCell="A32">
      <selection activeCell="D52" sqref="D52"/>
    </sheetView>
  </sheetViews>
  <sheetFormatPr defaultColWidth="9.140625" defaultRowHeight="15"/>
  <cols>
    <col min="1" max="1" width="5.421875" style="115" customWidth="1"/>
    <col min="2" max="2" width="45.8515625" style="0" customWidth="1"/>
    <col min="3" max="3" width="4.8515625" style="115" customWidth="1"/>
    <col min="7" max="7" width="9.140625" style="87" customWidth="1"/>
    <col min="8" max="8" width="12.28125" style="0" customWidth="1"/>
  </cols>
  <sheetData>
    <row r="2" ht="15">
      <c r="B2" s="89" t="s">
        <v>141</v>
      </c>
    </row>
    <row r="4" spans="1:8" ht="45">
      <c r="A4" s="116" t="s">
        <v>83</v>
      </c>
      <c r="B4" s="90" t="s">
        <v>84</v>
      </c>
      <c r="C4" s="116" t="s">
        <v>85</v>
      </c>
      <c r="D4" s="90" t="s">
        <v>86</v>
      </c>
      <c r="E4" s="90" t="s">
        <v>87</v>
      </c>
      <c r="F4" s="90" t="s">
        <v>88</v>
      </c>
      <c r="G4" s="90" t="s">
        <v>89</v>
      </c>
      <c r="H4" s="90" t="s">
        <v>90</v>
      </c>
    </row>
    <row r="5" spans="1:8" ht="15">
      <c r="A5" s="91">
        <v>1</v>
      </c>
      <c r="B5" s="109" t="s">
        <v>142</v>
      </c>
      <c r="C5" s="91" t="s">
        <v>16</v>
      </c>
      <c r="D5" s="117">
        <v>36.1</v>
      </c>
      <c r="E5" s="117">
        <v>1</v>
      </c>
      <c r="F5" s="117">
        <v>9.12</v>
      </c>
      <c r="G5" s="118">
        <v>1</v>
      </c>
      <c r="H5" s="117">
        <f aca="true" t="shared" si="0" ref="H5:H12">D5*E5*F5*G5</f>
        <v>329.23199999999997</v>
      </c>
    </row>
    <row r="6" spans="1:8" ht="15">
      <c r="A6" s="91">
        <v>2</v>
      </c>
      <c r="B6" s="119" t="s">
        <v>143</v>
      </c>
      <c r="C6" s="91" t="s">
        <v>16</v>
      </c>
      <c r="D6" s="120">
        <v>35.95</v>
      </c>
      <c r="E6" s="120">
        <v>1</v>
      </c>
      <c r="F6" s="120">
        <v>8.5</v>
      </c>
      <c r="G6" s="121">
        <v>1</v>
      </c>
      <c r="H6" s="117">
        <f t="shared" si="0"/>
        <v>305.57500000000005</v>
      </c>
    </row>
    <row r="7" spans="1:8" ht="15">
      <c r="A7" s="91">
        <v>3</v>
      </c>
      <c r="B7" s="119" t="s">
        <v>144</v>
      </c>
      <c r="C7" s="91" t="s">
        <v>16</v>
      </c>
      <c r="D7" s="120">
        <v>9.1</v>
      </c>
      <c r="E7" s="120">
        <v>1</v>
      </c>
      <c r="F7" s="120">
        <v>9.05</v>
      </c>
      <c r="G7" s="121">
        <v>1</v>
      </c>
      <c r="H7" s="117">
        <f t="shared" si="0"/>
        <v>82.355</v>
      </c>
    </row>
    <row r="8" spans="1:8" ht="15">
      <c r="A8" s="91">
        <v>4</v>
      </c>
      <c r="B8" s="119" t="s">
        <v>145</v>
      </c>
      <c r="C8" s="91" t="s">
        <v>16</v>
      </c>
      <c r="D8" s="120">
        <v>8.95</v>
      </c>
      <c r="E8" s="120">
        <v>1</v>
      </c>
      <c r="F8" s="120">
        <v>9.73</v>
      </c>
      <c r="G8" s="121">
        <v>1</v>
      </c>
      <c r="H8" s="117">
        <f t="shared" si="0"/>
        <v>87.0835</v>
      </c>
    </row>
    <row r="9" spans="1:8" ht="15">
      <c r="A9" s="122"/>
      <c r="B9" s="123" t="s">
        <v>146</v>
      </c>
      <c r="C9" s="122" t="s">
        <v>16</v>
      </c>
      <c r="D9" s="124">
        <v>9.62</v>
      </c>
      <c r="E9" s="124">
        <v>1</v>
      </c>
      <c r="F9" s="124">
        <v>8</v>
      </c>
      <c r="G9" s="125">
        <v>1</v>
      </c>
      <c r="H9" s="126">
        <f t="shared" si="0"/>
        <v>76.96</v>
      </c>
    </row>
    <row r="10" spans="1:8" ht="15">
      <c r="A10" s="91">
        <v>5</v>
      </c>
      <c r="B10" s="119" t="s">
        <v>147</v>
      </c>
      <c r="C10" s="91" t="s">
        <v>16</v>
      </c>
      <c r="D10" s="120">
        <v>13.55</v>
      </c>
      <c r="E10" s="120">
        <v>1</v>
      </c>
      <c r="F10" s="120">
        <v>11.5</v>
      </c>
      <c r="G10" s="121">
        <v>1</v>
      </c>
      <c r="H10" s="117">
        <f t="shared" si="0"/>
        <v>155.82500000000002</v>
      </c>
    </row>
    <row r="11" spans="1:8" ht="15">
      <c r="A11" s="91">
        <v>6</v>
      </c>
      <c r="B11" s="119" t="s">
        <v>148</v>
      </c>
      <c r="C11" s="91" t="s">
        <v>16</v>
      </c>
      <c r="D11" s="120">
        <v>23</v>
      </c>
      <c r="E11" s="120">
        <v>1</v>
      </c>
      <c r="F11" s="120">
        <v>9.1</v>
      </c>
      <c r="G11" s="121">
        <v>1</v>
      </c>
      <c r="H11" s="117">
        <f t="shared" si="0"/>
        <v>209.29999999999998</v>
      </c>
    </row>
    <row r="12" spans="1:8" ht="15">
      <c r="A12" s="91">
        <v>7</v>
      </c>
      <c r="B12" s="119" t="s">
        <v>149</v>
      </c>
      <c r="C12" s="91" t="s">
        <v>16</v>
      </c>
      <c r="D12" s="120">
        <v>13.6</v>
      </c>
      <c r="E12" s="120">
        <v>1</v>
      </c>
      <c r="F12" s="120">
        <v>8</v>
      </c>
      <c r="G12" s="121">
        <v>1</v>
      </c>
      <c r="H12" s="117">
        <f t="shared" si="0"/>
        <v>108.8</v>
      </c>
    </row>
    <row r="13" spans="1:8" ht="15">
      <c r="A13" s="91"/>
      <c r="B13" s="127" t="s">
        <v>150</v>
      </c>
      <c r="C13" s="99" t="s">
        <v>16</v>
      </c>
      <c r="D13" s="120"/>
      <c r="E13" s="120"/>
      <c r="F13" s="120"/>
      <c r="G13" s="121"/>
      <c r="H13" s="101">
        <f>SUM(H5:H12)</f>
        <v>1355.1305</v>
      </c>
    </row>
    <row r="14" ht="15">
      <c r="H14" s="108"/>
    </row>
    <row r="15" ht="15">
      <c r="H15" s="108"/>
    </row>
    <row r="16" ht="15">
      <c r="B16" s="89" t="s">
        <v>151</v>
      </c>
    </row>
    <row r="18" spans="1:15" ht="45">
      <c r="A18" s="116" t="s">
        <v>83</v>
      </c>
      <c r="B18" s="90" t="s">
        <v>84</v>
      </c>
      <c r="C18" s="116" t="s">
        <v>85</v>
      </c>
      <c r="D18" s="90" t="s">
        <v>86</v>
      </c>
      <c r="E18" s="90" t="s">
        <v>87</v>
      </c>
      <c r="F18" s="90" t="s">
        <v>88</v>
      </c>
      <c r="G18" s="90" t="s">
        <v>89</v>
      </c>
      <c r="H18" s="90" t="s">
        <v>90</v>
      </c>
      <c r="M18" s="128"/>
      <c r="N18" s="128"/>
      <c r="O18" s="128"/>
    </row>
    <row r="19" spans="1:15" ht="15">
      <c r="A19" s="91">
        <v>1</v>
      </c>
      <c r="B19" s="119" t="s">
        <v>142</v>
      </c>
      <c r="C19" s="91" t="s">
        <v>16</v>
      </c>
      <c r="D19" s="120">
        <v>21.3</v>
      </c>
      <c r="E19" s="120">
        <v>1</v>
      </c>
      <c r="F19" s="120">
        <v>8.62</v>
      </c>
      <c r="G19" s="121">
        <v>1</v>
      </c>
      <c r="H19" s="120">
        <f aca="true" t="shared" si="1" ref="H19:H28">D19*E19*F19*G19</f>
        <v>183.606</v>
      </c>
      <c r="M19" s="128"/>
      <c r="N19" s="129"/>
      <c r="O19" s="128"/>
    </row>
    <row r="20" spans="1:15" ht="15">
      <c r="A20" s="91">
        <v>2</v>
      </c>
      <c r="B20" s="119" t="s">
        <v>142</v>
      </c>
      <c r="C20" s="91" t="s">
        <v>16</v>
      </c>
      <c r="D20" s="120">
        <v>1.2</v>
      </c>
      <c r="E20" s="120">
        <v>1</v>
      </c>
      <c r="F20" s="120">
        <v>7.8</v>
      </c>
      <c r="G20" s="121">
        <v>1</v>
      </c>
      <c r="H20" s="120">
        <f t="shared" si="1"/>
        <v>9.36</v>
      </c>
      <c r="M20" s="128"/>
      <c r="N20" s="129"/>
      <c r="O20" s="128"/>
    </row>
    <row r="21" spans="1:15" ht="15">
      <c r="A21" s="91">
        <v>3</v>
      </c>
      <c r="B21" s="119" t="s">
        <v>142</v>
      </c>
      <c r="C21" s="91" t="s">
        <v>16</v>
      </c>
      <c r="D21" s="120">
        <v>1.5</v>
      </c>
      <c r="E21" s="120">
        <v>1</v>
      </c>
      <c r="F21" s="120">
        <v>7.8</v>
      </c>
      <c r="G21" s="121">
        <v>1</v>
      </c>
      <c r="H21" s="120">
        <f t="shared" si="1"/>
        <v>11.7</v>
      </c>
      <c r="M21" s="128"/>
      <c r="N21" s="129"/>
      <c r="O21" s="128"/>
    </row>
    <row r="22" spans="1:15" ht="15">
      <c r="A22" s="91">
        <v>4</v>
      </c>
      <c r="B22" s="119" t="s">
        <v>142</v>
      </c>
      <c r="C22" s="91" t="s">
        <v>16</v>
      </c>
      <c r="D22" s="120">
        <v>2.05</v>
      </c>
      <c r="E22" s="120">
        <v>1</v>
      </c>
      <c r="F22" s="120">
        <v>7.8</v>
      </c>
      <c r="G22" s="121">
        <v>1</v>
      </c>
      <c r="H22" s="120">
        <f t="shared" si="1"/>
        <v>15.989999999999998</v>
      </c>
      <c r="M22" s="128"/>
      <c r="N22" s="129"/>
      <c r="O22" s="128"/>
    </row>
    <row r="23" spans="1:15" ht="15">
      <c r="A23" s="91">
        <v>5</v>
      </c>
      <c r="B23" s="119" t="s">
        <v>142</v>
      </c>
      <c r="C23" s="91" t="s">
        <v>16</v>
      </c>
      <c r="D23" s="120">
        <v>14.8</v>
      </c>
      <c r="E23" s="120">
        <v>1</v>
      </c>
      <c r="F23" s="120">
        <v>7.8</v>
      </c>
      <c r="G23" s="121">
        <v>1</v>
      </c>
      <c r="H23" s="120">
        <f t="shared" si="1"/>
        <v>115.44</v>
      </c>
      <c r="M23" s="128"/>
      <c r="N23" s="129"/>
      <c r="O23" s="128"/>
    </row>
    <row r="24" spans="1:15" ht="15">
      <c r="A24" s="91">
        <v>6</v>
      </c>
      <c r="B24" s="119" t="s">
        <v>143</v>
      </c>
      <c r="C24" s="91" t="s">
        <v>16</v>
      </c>
      <c r="D24" s="120">
        <v>35.95</v>
      </c>
      <c r="E24" s="120">
        <v>1</v>
      </c>
      <c r="F24" s="120">
        <v>7.7</v>
      </c>
      <c r="G24" s="121">
        <v>1</v>
      </c>
      <c r="H24" s="120">
        <f t="shared" si="1"/>
        <v>276.81500000000005</v>
      </c>
      <c r="M24" s="128"/>
      <c r="N24" s="129"/>
      <c r="O24" s="128"/>
    </row>
    <row r="25" spans="1:15" ht="15">
      <c r="A25" s="91">
        <v>7</v>
      </c>
      <c r="B25" s="119" t="s">
        <v>152</v>
      </c>
      <c r="C25" s="91" t="s">
        <v>16</v>
      </c>
      <c r="D25" s="120">
        <v>9.1</v>
      </c>
      <c r="E25" s="120">
        <v>1</v>
      </c>
      <c r="F25" s="120">
        <v>7.8</v>
      </c>
      <c r="G25" s="121">
        <v>1</v>
      </c>
      <c r="H25" s="120">
        <f t="shared" si="1"/>
        <v>70.97999999999999</v>
      </c>
      <c r="M25" s="128"/>
      <c r="N25" s="129"/>
      <c r="O25" s="128"/>
    </row>
    <row r="26" spans="1:15" ht="15">
      <c r="A26" s="91">
        <v>8</v>
      </c>
      <c r="B26" s="119" t="s">
        <v>153</v>
      </c>
      <c r="C26" s="91" t="s">
        <v>16</v>
      </c>
      <c r="D26" s="120">
        <v>13.55</v>
      </c>
      <c r="E26" s="120">
        <v>1</v>
      </c>
      <c r="F26" s="120">
        <v>11.5</v>
      </c>
      <c r="G26" s="121">
        <v>1</v>
      </c>
      <c r="H26" s="120">
        <f t="shared" si="1"/>
        <v>155.82500000000002</v>
      </c>
      <c r="M26" s="128"/>
      <c r="N26" s="129"/>
      <c r="O26" s="128"/>
    </row>
    <row r="27" spans="1:15" ht="15">
      <c r="A27" s="91">
        <v>9</v>
      </c>
      <c r="B27" s="119" t="s">
        <v>154</v>
      </c>
      <c r="C27" s="91" t="s">
        <v>16</v>
      </c>
      <c r="D27" s="120">
        <v>23</v>
      </c>
      <c r="E27" s="120">
        <v>1</v>
      </c>
      <c r="F27" s="120">
        <v>9.1</v>
      </c>
      <c r="G27" s="121">
        <v>1</v>
      </c>
      <c r="H27" s="120">
        <f t="shared" si="1"/>
        <v>209.29999999999998</v>
      </c>
      <c r="M27" s="128"/>
      <c r="N27" s="129"/>
      <c r="O27" s="128"/>
    </row>
    <row r="28" spans="1:15" ht="15">
      <c r="A28" s="91">
        <v>10</v>
      </c>
      <c r="B28" s="119" t="s">
        <v>155</v>
      </c>
      <c r="C28" s="91" t="s">
        <v>16</v>
      </c>
      <c r="D28" s="120">
        <v>13.6</v>
      </c>
      <c r="E28" s="120">
        <v>1</v>
      </c>
      <c r="F28" s="120">
        <v>8</v>
      </c>
      <c r="G28" s="121">
        <v>1</v>
      </c>
      <c r="H28" s="120">
        <f t="shared" si="1"/>
        <v>108.8</v>
      </c>
      <c r="M28" s="128"/>
      <c r="N28" s="129"/>
      <c r="O28" s="128"/>
    </row>
    <row r="29" spans="1:15" ht="15">
      <c r="A29" s="91"/>
      <c r="B29" s="119"/>
      <c r="C29" s="91"/>
      <c r="D29" s="120"/>
      <c r="E29" s="120"/>
      <c r="F29" s="120"/>
      <c r="G29" s="102" t="s">
        <v>156</v>
      </c>
      <c r="H29" s="130">
        <f>SUM(H19:H28)</f>
        <v>1157.816</v>
      </c>
      <c r="M29" s="128"/>
      <c r="N29" s="131"/>
      <c r="O29" s="128"/>
    </row>
    <row r="30" spans="1:15" ht="15">
      <c r="A30" s="122">
        <v>11</v>
      </c>
      <c r="B30" s="123" t="s">
        <v>157</v>
      </c>
      <c r="C30" s="122" t="s">
        <v>16</v>
      </c>
      <c r="D30" s="123">
        <v>3.93</v>
      </c>
      <c r="E30" s="124">
        <v>1</v>
      </c>
      <c r="F30" s="124">
        <v>8</v>
      </c>
      <c r="G30" s="125">
        <v>1</v>
      </c>
      <c r="H30" s="123">
        <f>D30*E30*F30*G30</f>
        <v>31.44</v>
      </c>
      <c r="M30" s="128"/>
      <c r="N30" s="132"/>
      <c r="O30" s="128"/>
    </row>
    <row r="31" spans="1:15" ht="15">
      <c r="A31" s="122">
        <v>12</v>
      </c>
      <c r="B31" s="123" t="s">
        <v>158</v>
      </c>
      <c r="C31" s="122" t="s">
        <v>16</v>
      </c>
      <c r="D31" s="123">
        <v>7.87</v>
      </c>
      <c r="E31" s="124">
        <v>1</v>
      </c>
      <c r="F31" s="123">
        <v>8.62</v>
      </c>
      <c r="G31" s="125">
        <v>1</v>
      </c>
      <c r="H31" s="124">
        <f>D31*E31*F31*G31</f>
        <v>67.8394</v>
      </c>
      <c r="M31" s="128"/>
      <c r="N31" s="133"/>
      <c r="O31" s="128"/>
    </row>
    <row r="32" spans="7:15" ht="15">
      <c r="G32" s="102" t="s">
        <v>156</v>
      </c>
      <c r="H32" s="114">
        <f>SUM(H29:H31)</f>
        <v>1257.0954000000002</v>
      </c>
      <c r="M32" s="128"/>
      <c r="N32" s="129"/>
      <c r="O32" s="128"/>
    </row>
    <row r="33" spans="7:15" ht="15">
      <c r="G33" s="102"/>
      <c r="H33" s="114"/>
      <c r="M33" s="128"/>
      <c r="N33" s="129"/>
      <c r="O33" s="128"/>
    </row>
    <row r="34" spans="2:14" ht="15">
      <c r="B34" s="89" t="s">
        <v>159</v>
      </c>
      <c r="C34" s="134" t="s">
        <v>16</v>
      </c>
      <c r="D34" s="89"/>
      <c r="E34" s="89"/>
      <c r="F34" s="89"/>
      <c r="G34" s="102"/>
      <c r="H34" s="114">
        <v>390</v>
      </c>
      <c r="N34" s="108"/>
    </row>
    <row r="36" ht="15">
      <c r="B36" s="89" t="s">
        <v>160</v>
      </c>
    </row>
    <row r="38" spans="1:8" ht="45">
      <c r="A38" s="116" t="s">
        <v>83</v>
      </c>
      <c r="B38" s="90" t="s">
        <v>84</v>
      </c>
      <c r="C38" s="116" t="s">
        <v>85</v>
      </c>
      <c r="D38" s="90" t="s">
        <v>86</v>
      </c>
      <c r="E38" s="90" t="s">
        <v>87</v>
      </c>
      <c r="F38" s="90" t="s">
        <v>88</v>
      </c>
      <c r="G38" s="90" t="s">
        <v>89</v>
      </c>
      <c r="H38" s="90" t="s">
        <v>90</v>
      </c>
    </row>
    <row r="39" spans="1:8" ht="15">
      <c r="A39" s="91">
        <v>1</v>
      </c>
      <c r="B39" s="119" t="s">
        <v>161</v>
      </c>
      <c r="C39" s="91" t="s">
        <v>16</v>
      </c>
      <c r="D39" s="119">
        <v>8.95</v>
      </c>
      <c r="E39" s="120">
        <v>1</v>
      </c>
      <c r="F39" s="120">
        <v>8.4</v>
      </c>
      <c r="G39" s="121">
        <v>2</v>
      </c>
      <c r="H39" s="119">
        <f>D39*E39*F39*G39</f>
        <v>150.35999999999999</v>
      </c>
    </row>
    <row r="40" spans="1:8" ht="15">
      <c r="A40" s="91"/>
      <c r="B40" s="119"/>
      <c r="C40" s="91"/>
      <c r="D40" s="119"/>
      <c r="E40" s="119"/>
      <c r="F40" s="119"/>
      <c r="G40" s="121"/>
      <c r="H40" s="119"/>
    </row>
    <row r="43" ht="15">
      <c r="B43" s="89" t="s">
        <v>162</v>
      </c>
    </row>
    <row r="45" spans="1:8" ht="45">
      <c r="A45" s="116" t="s">
        <v>83</v>
      </c>
      <c r="B45" s="90" t="s">
        <v>84</v>
      </c>
      <c r="C45" s="116" t="s">
        <v>85</v>
      </c>
      <c r="D45" s="90" t="s">
        <v>86</v>
      </c>
      <c r="E45" s="90" t="s">
        <v>87</v>
      </c>
      <c r="F45" s="90" t="s">
        <v>88</v>
      </c>
      <c r="G45" s="90" t="s">
        <v>89</v>
      </c>
      <c r="H45" s="90" t="s">
        <v>90</v>
      </c>
    </row>
    <row r="46" spans="1:8" ht="15">
      <c r="A46" s="91">
        <v>1</v>
      </c>
      <c r="B46" s="119" t="s">
        <v>163</v>
      </c>
      <c r="C46" s="91" t="s">
        <v>16</v>
      </c>
      <c r="D46" s="120">
        <v>14.5</v>
      </c>
      <c r="E46" s="120">
        <v>1</v>
      </c>
      <c r="F46" s="120">
        <v>0.48</v>
      </c>
      <c r="G46" s="121">
        <v>1</v>
      </c>
      <c r="H46" s="120">
        <f aca="true" t="shared" si="2" ref="H46:H52">D46*E46*F46*G46</f>
        <v>6.96</v>
      </c>
    </row>
    <row r="47" spans="1:8" ht="15">
      <c r="A47" s="91">
        <v>2</v>
      </c>
      <c r="B47" s="119" t="s">
        <v>163</v>
      </c>
      <c r="C47" s="91" t="s">
        <v>16</v>
      </c>
      <c r="D47" s="120">
        <v>22</v>
      </c>
      <c r="E47" s="120">
        <v>1</v>
      </c>
      <c r="F47" s="120">
        <v>0.7</v>
      </c>
      <c r="G47" s="121">
        <v>1</v>
      </c>
      <c r="H47" s="120">
        <f t="shared" si="2"/>
        <v>15.399999999999999</v>
      </c>
    </row>
    <row r="48" spans="1:8" ht="15">
      <c r="A48" s="91">
        <v>3</v>
      </c>
      <c r="B48" s="119" t="s">
        <v>163</v>
      </c>
      <c r="C48" s="91" t="s">
        <v>16</v>
      </c>
      <c r="D48" s="120">
        <v>1.75</v>
      </c>
      <c r="E48" s="120">
        <v>1</v>
      </c>
      <c r="F48" s="120">
        <v>0.7</v>
      </c>
      <c r="G48" s="121">
        <v>1</v>
      </c>
      <c r="H48" s="120">
        <f t="shared" si="2"/>
        <v>1.2249999999999999</v>
      </c>
    </row>
    <row r="49" spans="1:8" ht="15">
      <c r="A49" s="91">
        <v>4</v>
      </c>
      <c r="B49" s="119" t="s">
        <v>143</v>
      </c>
      <c r="C49" s="91" t="s">
        <v>16</v>
      </c>
      <c r="D49" s="120">
        <v>7.6</v>
      </c>
      <c r="E49" s="120">
        <v>1</v>
      </c>
      <c r="F49" s="120">
        <v>0.35</v>
      </c>
      <c r="G49" s="121">
        <v>1</v>
      </c>
      <c r="H49" s="120">
        <f t="shared" si="2"/>
        <v>2.6599999999999997</v>
      </c>
    </row>
    <row r="50" spans="1:8" ht="15">
      <c r="A50" s="91">
        <v>5</v>
      </c>
      <c r="B50" s="119" t="s">
        <v>143</v>
      </c>
      <c r="C50" s="91" t="s">
        <v>16</v>
      </c>
      <c r="D50" s="120">
        <v>11</v>
      </c>
      <c r="E50" s="120">
        <v>1</v>
      </c>
      <c r="F50" s="120">
        <v>0.65</v>
      </c>
      <c r="G50" s="121">
        <v>1</v>
      </c>
      <c r="H50" s="120">
        <f t="shared" si="2"/>
        <v>7.15</v>
      </c>
    </row>
    <row r="51" spans="1:8" ht="15">
      <c r="A51" s="91">
        <v>6</v>
      </c>
      <c r="B51" s="119" t="s">
        <v>164</v>
      </c>
      <c r="C51" s="91" t="s">
        <v>16</v>
      </c>
      <c r="D51" s="120">
        <v>14</v>
      </c>
      <c r="E51" s="120">
        <v>1</v>
      </c>
      <c r="F51" s="120">
        <v>1</v>
      </c>
      <c r="G51" s="121">
        <v>1</v>
      </c>
      <c r="H51" s="120">
        <f t="shared" si="2"/>
        <v>14</v>
      </c>
    </row>
    <row r="52" spans="1:8" ht="15">
      <c r="A52" s="91">
        <v>7</v>
      </c>
      <c r="B52" s="119" t="s">
        <v>165</v>
      </c>
      <c r="C52" s="91" t="s">
        <v>16</v>
      </c>
      <c r="D52" s="120">
        <v>12.05</v>
      </c>
      <c r="E52" s="120">
        <v>1</v>
      </c>
      <c r="F52" s="120">
        <v>0.75</v>
      </c>
      <c r="G52" s="121">
        <v>1</v>
      </c>
      <c r="H52" s="120">
        <f t="shared" si="2"/>
        <v>9.037500000000001</v>
      </c>
    </row>
    <row r="53" spans="1:8" ht="15">
      <c r="A53" s="91"/>
      <c r="B53" s="127" t="s">
        <v>166</v>
      </c>
      <c r="C53" s="91"/>
      <c r="D53" s="120"/>
      <c r="E53" s="120"/>
      <c r="F53" s="120"/>
      <c r="G53" s="121"/>
      <c r="H53" s="130">
        <f>SUM(H46:H52)</f>
        <v>56.432500000000005</v>
      </c>
    </row>
    <row r="56" ht="15">
      <c r="B56" s="89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Stoilov</dc:creator>
  <cp:keywords/>
  <dc:description/>
  <cp:lastModifiedBy>Rumen Stoilov</cp:lastModifiedBy>
  <dcterms:created xsi:type="dcterms:W3CDTF">2018-07-02T13:52:18Z</dcterms:created>
  <dcterms:modified xsi:type="dcterms:W3CDTF">2018-07-02T13:52:18Z</dcterms:modified>
  <cp:category/>
  <cp:version/>
  <cp:contentType/>
  <cp:contentStatus/>
</cp:coreProperties>
</file>